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Hotline (Lösung)" sheetId="2" r:id="rId1"/>
    <sheet name="Hotline (Lösung Ersatzdaten)" sheetId="6" r:id="rId2"/>
    <sheet name="Kurse (Lösung)" sheetId="4" r:id="rId3"/>
  </sheets>
  <definedNames>
    <definedName name="_xlnm.Print_Area" localSheetId="1">'Hotline (Lösung Ersatzdaten)'!$A$1:$K$34</definedName>
    <definedName name="_xlnm.Print_Area" localSheetId="0">'Hotline (Lösung)'!$A$1:$K$34</definedName>
    <definedName name="_xlnm.Print_Titles" localSheetId="1">'Hotline (Lösung Ersatzdaten)'!$1:$8</definedName>
    <definedName name="_xlnm.Print_Titles" localSheetId="0">'Hotline (Lösung)'!$1:$8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O10" i="2" l="1"/>
  <c r="O11" i="2"/>
  <c r="O12" i="2"/>
  <c r="O9" i="2"/>
  <c r="H34" i="6" l="1"/>
  <c r="F34" i="6"/>
  <c r="H33" i="6"/>
  <c r="F33" i="6"/>
  <c r="H32" i="6"/>
  <c r="F32" i="6"/>
  <c r="H31" i="6"/>
  <c r="F31" i="6"/>
  <c r="H30" i="6"/>
  <c r="F30" i="6"/>
  <c r="H29" i="6"/>
  <c r="F29" i="6"/>
  <c r="H28" i="6"/>
  <c r="F28" i="6"/>
  <c r="H27" i="6"/>
  <c r="F27" i="6"/>
  <c r="H26" i="6"/>
  <c r="F26" i="6"/>
  <c r="H25" i="6"/>
  <c r="F25" i="6"/>
  <c r="H24" i="6"/>
  <c r="F24" i="6"/>
  <c r="H23" i="6"/>
  <c r="F23" i="6"/>
  <c r="H22" i="6"/>
  <c r="F22" i="6"/>
  <c r="H21" i="6"/>
  <c r="F21" i="6"/>
  <c r="H20" i="6"/>
  <c r="F20" i="6"/>
  <c r="H19" i="6"/>
  <c r="F19" i="6"/>
  <c r="H18" i="6"/>
  <c r="F18" i="6"/>
  <c r="H17" i="6"/>
  <c r="F17" i="6"/>
  <c r="H16" i="6"/>
  <c r="F16" i="6"/>
  <c r="H15" i="6"/>
  <c r="F15" i="6"/>
  <c r="H14" i="6"/>
  <c r="F14" i="6"/>
  <c r="H13" i="6"/>
  <c r="F13" i="6"/>
  <c r="H12" i="6"/>
  <c r="F12" i="6"/>
  <c r="H11" i="6"/>
  <c r="F11" i="6"/>
  <c r="H10" i="6"/>
  <c r="F10" i="6"/>
  <c r="H9" i="6"/>
  <c r="F9" i="6"/>
  <c r="I11" i="6" l="1"/>
  <c r="K11" i="6" s="1"/>
  <c r="I15" i="6"/>
  <c r="K15" i="6" s="1"/>
  <c r="I19" i="6"/>
  <c r="K19" i="6" s="1"/>
  <c r="I23" i="6"/>
  <c r="K23" i="6" s="1"/>
  <c r="I27" i="6"/>
  <c r="K27" i="6" s="1"/>
  <c r="I31" i="6"/>
  <c r="K31" i="6" s="1"/>
  <c r="I12" i="6"/>
  <c r="K12" i="6" s="1"/>
  <c r="I16" i="6"/>
  <c r="K16" i="6" s="1"/>
  <c r="I20" i="6"/>
  <c r="K20" i="6" s="1"/>
  <c r="I24" i="6"/>
  <c r="K24" i="6" s="1"/>
  <c r="I28" i="6"/>
  <c r="K28" i="6" s="1"/>
  <c r="I32" i="6"/>
  <c r="K32" i="6" s="1"/>
  <c r="I9" i="6"/>
  <c r="K9" i="6" s="1"/>
  <c r="I13" i="6"/>
  <c r="K13" i="6" s="1"/>
  <c r="I17" i="6"/>
  <c r="K17" i="6" s="1"/>
  <c r="I21" i="6"/>
  <c r="K21" i="6" s="1"/>
  <c r="I25" i="6"/>
  <c r="K25" i="6" s="1"/>
  <c r="I29" i="6"/>
  <c r="K29" i="6" s="1"/>
  <c r="I33" i="6"/>
  <c r="K33" i="6" s="1"/>
  <c r="I10" i="6"/>
  <c r="K10" i="6" s="1"/>
  <c r="I14" i="6"/>
  <c r="K14" i="6" s="1"/>
  <c r="I18" i="6"/>
  <c r="K18" i="6" s="1"/>
  <c r="I22" i="6"/>
  <c r="K22" i="6" s="1"/>
  <c r="I26" i="6"/>
  <c r="K26" i="6" s="1"/>
  <c r="I30" i="6"/>
  <c r="K30" i="6" s="1"/>
  <c r="I34" i="6"/>
  <c r="K34" i="6" s="1"/>
  <c r="F10" i="2"/>
  <c r="F11" i="2"/>
  <c r="F12" i="2"/>
  <c r="F14" i="2"/>
  <c r="F13" i="2"/>
  <c r="F16" i="2"/>
  <c r="F15" i="2"/>
  <c r="F19" i="2"/>
  <c r="F17" i="2"/>
  <c r="F18" i="2"/>
  <c r="F20" i="2"/>
  <c r="F21" i="2"/>
  <c r="F22" i="2"/>
  <c r="F24" i="2"/>
  <c r="F23" i="2"/>
  <c r="F25" i="2"/>
  <c r="F26" i="2"/>
  <c r="F29" i="2"/>
  <c r="F27" i="2"/>
  <c r="F28" i="2"/>
  <c r="F30" i="2"/>
  <c r="F31" i="2"/>
  <c r="F32" i="2"/>
  <c r="F33" i="2"/>
  <c r="F34" i="2"/>
  <c r="F9" i="2"/>
  <c r="K2" i="6" l="1"/>
  <c r="K1" i="6"/>
  <c r="G33" i="2"/>
  <c r="G32" i="2"/>
  <c r="G31" i="2"/>
  <c r="G30" i="2"/>
  <c r="G28" i="2"/>
  <c r="G27" i="2"/>
  <c r="G13" i="2"/>
  <c r="G16" i="2"/>
  <c r="G15" i="2"/>
  <c r="G19" i="2"/>
  <c r="G17" i="2"/>
  <c r="G18" i="2"/>
  <c r="G20" i="2"/>
  <c r="G21" i="2"/>
  <c r="G22" i="2"/>
  <c r="G24" i="2"/>
  <c r="G23" i="2"/>
  <c r="G25" i="2"/>
  <c r="G26" i="2"/>
  <c r="G29" i="2"/>
  <c r="G34" i="2"/>
  <c r="G14" i="2"/>
  <c r="G12" i="2"/>
  <c r="G11" i="2"/>
  <c r="G10" i="2"/>
  <c r="G9" i="2"/>
  <c r="H24" i="2" l="1"/>
  <c r="I24" i="2" s="1"/>
  <c r="J24" i="2" s="1"/>
  <c r="K24" i="2" s="1"/>
  <c r="H21" i="2"/>
  <c r="I21" i="2" s="1"/>
  <c r="J21" i="2" s="1"/>
  <c r="K21" i="2" s="1"/>
  <c r="H22" i="2"/>
  <c r="I22" i="2" s="1"/>
  <c r="J22" i="2" s="1"/>
  <c r="K22" i="2" s="1"/>
  <c r="H13" i="2"/>
  <c r="I13" i="2"/>
  <c r="J13" i="2" s="1"/>
  <c r="K13" i="2" s="1"/>
  <c r="H16" i="2"/>
  <c r="I16" i="2"/>
  <c r="H14" i="2"/>
  <c r="I14" i="2"/>
  <c r="J14" i="2" s="1"/>
  <c r="K14" i="2" s="1"/>
  <c r="H34" i="2"/>
  <c r="I34" i="2" s="1"/>
  <c r="J34" i="2" s="1"/>
  <c r="K34" i="2" s="1"/>
  <c r="H18" i="2"/>
  <c r="I18" i="2"/>
  <c r="H17" i="2"/>
  <c r="I17" i="2"/>
  <c r="H25" i="2"/>
  <c r="I25" i="2"/>
  <c r="H19" i="2"/>
  <c r="I19" i="2" s="1"/>
  <c r="J19" i="2" s="1"/>
  <c r="K19" i="2" s="1"/>
  <c r="H32" i="2"/>
  <c r="I32" i="2" s="1"/>
  <c r="J32" i="2" s="1"/>
  <c r="K32" i="2" s="1"/>
  <c r="H11" i="2"/>
  <c r="I11" i="2" s="1"/>
  <c r="J11" i="2" s="1"/>
  <c r="K11" i="2" s="1"/>
  <c r="H12" i="2"/>
  <c r="I12" i="2" s="1"/>
  <c r="J12" i="2" s="1"/>
  <c r="K12" i="2" s="1"/>
  <c r="H27" i="2"/>
  <c r="I27" i="2"/>
  <c r="H20" i="2"/>
  <c r="I20" i="2" s="1"/>
  <c r="J20" i="2" s="1"/>
  <c r="K20" i="2" s="1"/>
  <c r="H28" i="2"/>
  <c r="I28" i="2" s="1"/>
  <c r="J28" i="2" s="1"/>
  <c r="K28" i="2" s="1"/>
  <c r="H29" i="2"/>
  <c r="I29" i="2" s="1"/>
  <c r="J29" i="2" s="1"/>
  <c r="K29" i="2" s="1"/>
  <c r="H30" i="2"/>
  <c r="I30" i="2" s="1"/>
  <c r="J30" i="2" s="1"/>
  <c r="K30" i="2" s="1"/>
  <c r="H26" i="2"/>
  <c r="I26" i="2" s="1"/>
  <c r="J26" i="2" s="1"/>
  <c r="K26" i="2" s="1"/>
  <c r="H31" i="2"/>
  <c r="I31" i="2" s="1"/>
  <c r="J31" i="2" s="1"/>
  <c r="K31" i="2" s="1"/>
  <c r="H9" i="2"/>
  <c r="I9" i="2"/>
  <c r="J9" i="2" s="1"/>
  <c r="K9" i="2" s="1"/>
  <c r="H10" i="2"/>
  <c r="I10" i="2" s="1"/>
  <c r="H23" i="2"/>
  <c r="I23" i="2"/>
  <c r="J23" i="2" s="1"/>
  <c r="K23" i="2" s="1"/>
  <c r="H15" i="2"/>
  <c r="I15" i="2" s="1"/>
  <c r="H33" i="2"/>
  <c r="I33" i="2" s="1"/>
  <c r="J33" i="2" s="1"/>
  <c r="K33" i="2" s="1"/>
  <c r="J25" i="2"/>
  <c r="K25" i="2" s="1"/>
  <c r="J17" i="2"/>
  <c r="K17" i="2" s="1"/>
  <c r="J16" i="2"/>
  <c r="K16" i="2" s="1"/>
  <c r="J18" i="2"/>
  <c r="K18" i="2" s="1"/>
  <c r="J27" i="2"/>
  <c r="K27" i="2" s="1"/>
  <c r="K2" i="2" l="1"/>
  <c r="J15" i="2"/>
  <c r="K15" i="2" s="1"/>
  <c r="J10" i="2"/>
  <c r="K10" i="2" s="1"/>
  <c r="K1" i="2"/>
</calcChain>
</file>

<file path=xl/comments1.xml><?xml version="1.0" encoding="utf-8"?>
<comments xmlns="http://schemas.openxmlformats.org/spreadsheetml/2006/main">
  <authors>
    <author>Autor</author>
  </authors>
  <commentList>
    <comment ref="A5" authorId="0" shapeId="0">
      <text>
        <r>
          <rPr>
            <sz val="9"/>
            <color indexed="81"/>
            <rFont val="Segoe UI"/>
            <family val="2"/>
          </rPr>
          <t>Montag bis Freitag</t>
        </r>
      </text>
    </comment>
    <comment ref="A6" authorId="0" shapeId="0">
      <text>
        <r>
          <rPr>
            <sz val="9"/>
            <color indexed="81"/>
            <rFont val="Segoe UI"/>
            <family val="2"/>
          </rPr>
          <t>Samstag und Sonntag</t>
        </r>
      </text>
    </comment>
  </commentList>
</comments>
</file>

<file path=xl/comments2.xml><?xml version="1.0" encoding="utf-8"?>
<comments xmlns="http://schemas.openxmlformats.org/spreadsheetml/2006/main">
  <authors>
    <author>Autor</author>
  </authors>
  <commentList>
    <comment ref="A5" authorId="0" shapeId="0">
      <text>
        <r>
          <rPr>
            <sz val="9"/>
            <color indexed="81"/>
            <rFont val="Segoe UI"/>
            <family val="2"/>
          </rPr>
          <t>Montag bis Freitag</t>
        </r>
      </text>
    </comment>
    <comment ref="A6" authorId="0" shapeId="0">
      <text>
        <r>
          <rPr>
            <sz val="9"/>
            <color indexed="81"/>
            <rFont val="Segoe UI"/>
            <family val="2"/>
          </rPr>
          <t>Samstag und Sonntag</t>
        </r>
      </text>
    </comment>
  </commentList>
</comments>
</file>

<file path=xl/sharedStrings.xml><?xml version="1.0" encoding="utf-8"?>
<sst xmlns="http://schemas.openxmlformats.org/spreadsheetml/2006/main" count="107" uniqueCount="31">
  <si>
    <t>Gesprächsbeginn</t>
  </si>
  <si>
    <t>Gesprächsende</t>
  </si>
  <si>
    <t>Tarif</t>
  </si>
  <si>
    <t>Gesprächsdauer</t>
  </si>
  <si>
    <t>Gesprächskosten</t>
  </si>
  <si>
    <t>Hotline Kryptowährungen</t>
  </si>
  <si>
    <t>Tarife</t>
  </si>
  <si>
    <t>Kundennummer</t>
  </si>
  <si>
    <t>Datum</t>
  </si>
  <si>
    <t>MoFr</t>
  </si>
  <si>
    <t>SaSo</t>
  </si>
  <si>
    <t>Summe Gesprächskosten
Wochenendtarif (SaSo)</t>
  </si>
  <si>
    <t>Summe Gesprächskosten
Wochentarif (MoFr)</t>
  </si>
  <si>
    <t>Kundentyp</t>
  </si>
  <si>
    <t>Rabattsatz</t>
  </si>
  <si>
    <t>Premium</t>
  </si>
  <si>
    <t>Standard</t>
  </si>
  <si>
    <t>Promo</t>
  </si>
  <si>
    <t>PrePaid</t>
  </si>
  <si>
    <t>Gesprächskosten
nach Rabattabzug</t>
  </si>
  <si>
    <t>Gesprächsdauer auf
volle Minuten gerundet</t>
  </si>
  <si>
    <t>Bitcoin</t>
  </si>
  <si>
    <t>Ethereum</t>
  </si>
  <si>
    <t>Litecoin</t>
  </si>
  <si>
    <t>Monero</t>
  </si>
  <si>
    <t>Kurse Kryptowährungen</t>
  </si>
  <si>
    <t>Quelle www.btc-echo.de</t>
  </si>
  <si>
    <t xml:space="preserve">Die Gesprächsdauer wird auf die nächste volle Minute aufgerundet. </t>
  </si>
  <si>
    <t>Rabatt</t>
  </si>
  <si>
    <t>Gesprächsdauer auf
volle Minuten aufgerundet</t>
  </si>
  <si>
    <t>Anzahl
Kunden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</si>
</sst>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4" formatCode="_ &quot;CHF&quot;\ * #,##0.00_ ;_ &quot;CHF&quot;\ * \-#,##0.00_ ;_ &quot;CHF&quot;\ * &quot;-&quot;??_ ;_ @_ "/>
    <numFmt numFmtId="164" formatCode="&quot;CHF&quot;\ #,##0.00\ &quot;pro Minute&quot;;&quot;CHF&quot;\ \-#,##0.00"/>
    <numFmt numFmtId="165" formatCode="ddd\,\ d/\ mmm\ yyyy"/>
    <numFmt numFmtId="166" formatCode="_ [$€-2]\ * #,##0.00_ ;_ [$€-2]\ * \-#,##0.00_ ;_ [$€-2]\ * &quot;-&quot;??_ ;_ @_ "/>
    <numFmt numFmtId="167" formatCode="\K\-000000"/>
    <numFmt numFmtId="168" formatCode="_ &quot;CHF&quot;\ * #,##0.00_ ;_ &quot;CHF&quot;\ * \-#,##0.00_ ;_ &quot;CHF&quot;\ * &quot;-&quot;??;_ @_ "/>
  </numFmts>
  <fonts count="13" x14ac:knownFonts="1">
    <font>
      <sz val="11"/>
      <color rgb="FF002060"/>
      <name val="Calibri"/>
      <family val="2"/>
      <scheme val="minor"/>
    </font>
    <font>
      <sz val="11"/>
      <name val="Calibri"/>
      <family val="2"/>
      <scheme val="minor"/>
    </font>
    <font>
      <b/>
      <sz val="18"/>
      <color rgb="FF002060"/>
      <name val="Calibri"/>
      <family val="2"/>
      <scheme val="minor"/>
    </font>
    <font>
      <sz val="11"/>
      <color rgb="FF002060"/>
      <name val="Calibri"/>
      <family val="2"/>
      <scheme val="minor"/>
    </font>
    <font>
      <i/>
      <sz val="11"/>
      <color rgb="FF002060"/>
      <name val="Calibri"/>
      <family val="2"/>
      <scheme val="minor"/>
    </font>
    <font>
      <b/>
      <sz val="11"/>
      <color rgb="FF002060"/>
      <name val="Calibri"/>
      <family val="2"/>
      <scheme val="minor"/>
    </font>
    <font>
      <sz val="9"/>
      <color indexed="81"/>
      <name val="Segoe UI"/>
      <family val="2"/>
    </font>
    <font>
      <b/>
      <sz val="12"/>
      <color rgb="FF002060"/>
      <name val="Calibri"/>
      <family val="2"/>
      <scheme val="minor"/>
    </font>
    <font>
      <b/>
      <sz val="14"/>
      <color rgb="FF002060"/>
      <name val="Calibri"/>
      <family val="2"/>
      <scheme val="minor"/>
    </font>
    <font>
      <b/>
      <sz val="28"/>
      <color rgb="FF002060"/>
      <name val="Calibri"/>
      <family val="2"/>
      <scheme val="minor"/>
    </font>
    <font>
      <sz val="12"/>
      <color rgb="FF002060"/>
      <name val="Calibri"/>
      <family val="2"/>
      <scheme val="minor"/>
    </font>
    <font>
      <sz val="20"/>
      <color rgb="FF002060"/>
      <name val="Calibri Light"/>
      <family val="2"/>
      <scheme val="major"/>
    </font>
    <font>
      <sz val="8"/>
      <color rgb="FF002060"/>
      <name val="Calibri Light"/>
      <family val="2"/>
      <scheme val="major"/>
    </font>
  </fonts>
  <fills count="17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59999389629810485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56">
    <xf numFmtId="0" fontId="0" fillId="0" borderId="0" xfId="0"/>
    <xf numFmtId="164" fontId="3" fillId="3" borderId="0" xfId="1" applyNumberFormat="1" applyFont="1" applyFill="1"/>
    <xf numFmtId="0" fontId="3" fillId="4" borderId="0" xfId="1" applyFont="1" applyFill="1"/>
    <xf numFmtId="0" fontId="3" fillId="0" borderId="0" xfId="1" applyFont="1"/>
    <xf numFmtId="0" fontId="5" fillId="7" borderId="0" xfId="1" applyFont="1" applyFill="1"/>
    <xf numFmtId="0" fontId="5" fillId="8" borderId="0" xfId="1" applyFont="1" applyFill="1"/>
    <xf numFmtId="0" fontId="5" fillId="8" borderId="0" xfId="1" applyFont="1" applyFill="1" applyAlignment="1">
      <alignment wrapText="1"/>
    </xf>
    <xf numFmtId="0" fontId="5" fillId="7" borderId="0" xfId="1" applyFont="1" applyFill="1" applyAlignment="1">
      <alignment wrapText="1"/>
    </xf>
    <xf numFmtId="21" fontId="3" fillId="0" borderId="0" xfId="1" applyNumberFormat="1" applyFont="1"/>
    <xf numFmtId="0" fontId="3" fillId="11" borderId="0" xfId="1" applyFont="1" applyFill="1"/>
    <xf numFmtId="0" fontId="2" fillId="6" borderId="0" xfId="1" applyFont="1" applyFill="1"/>
    <xf numFmtId="0" fontId="3" fillId="6" borderId="0" xfId="1" applyFont="1" applyFill="1"/>
    <xf numFmtId="164" fontId="3" fillId="6" borderId="0" xfId="1" applyNumberFormat="1" applyFont="1" applyFill="1"/>
    <xf numFmtId="164" fontId="3" fillId="5" borderId="0" xfId="1" applyNumberFormat="1" applyFont="1" applyFill="1"/>
    <xf numFmtId="0" fontId="3" fillId="5" borderId="0" xfId="1" applyFont="1" applyFill="1" applyAlignment="1">
      <alignment horizontal="left" indent="1"/>
    </xf>
    <xf numFmtId="0" fontId="2" fillId="3" borderId="0" xfId="1" applyFont="1" applyFill="1"/>
    <xf numFmtId="0" fontId="3" fillId="3" borderId="0" xfId="1" applyFont="1" applyFill="1"/>
    <xf numFmtId="0" fontId="3" fillId="0" borderId="0" xfId="1" applyFont="1"/>
    <xf numFmtId="0" fontId="8" fillId="3" borderId="0" xfId="1" applyFont="1" applyFill="1" applyAlignment="1">
      <alignment vertical="center"/>
    </xf>
    <xf numFmtId="44" fontId="10" fillId="13" borderId="0" xfId="1" applyNumberFormat="1" applyFont="1" applyFill="1" applyAlignment="1">
      <alignment vertical="center"/>
    </xf>
    <xf numFmtId="0" fontId="4" fillId="6" borderId="0" xfId="1" applyFont="1" applyFill="1" applyAlignment="1">
      <alignment wrapText="1"/>
    </xf>
    <xf numFmtId="0" fontId="3" fillId="5" borderId="0" xfId="1" applyFont="1" applyFill="1" applyAlignment="1">
      <alignment horizontal="left" vertical="center" wrapText="1"/>
    </xf>
    <xf numFmtId="0" fontId="0" fillId="4" borderId="0" xfId="0" applyFill="1"/>
    <xf numFmtId="44" fontId="3" fillId="11" borderId="0" xfId="1" applyNumberFormat="1" applyFont="1" applyFill="1"/>
    <xf numFmtId="9" fontId="3" fillId="4" borderId="0" xfId="1" applyNumberFormat="1" applyFont="1" applyFill="1"/>
    <xf numFmtId="9" fontId="0" fillId="0" borderId="0" xfId="0" applyNumberFormat="1"/>
    <xf numFmtId="0" fontId="3" fillId="12" borderId="0" xfId="1" applyFont="1" applyFill="1"/>
    <xf numFmtId="0" fontId="5" fillId="14" borderId="0" xfId="1" applyFont="1" applyFill="1"/>
    <xf numFmtId="0" fontId="0" fillId="12" borderId="0" xfId="0" applyFill="1"/>
    <xf numFmtId="44" fontId="3" fillId="10" borderId="0" xfId="1" applyNumberFormat="1" applyFont="1" applyFill="1"/>
    <xf numFmtId="165" fontId="3" fillId="0" borderId="0" xfId="1" applyNumberFormat="1" applyFont="1"/>
    <xf numFmtId="14" fontId="0" fillId="0" borderId="0" xfId="0" applyNumberFormat="1"/>
    <xf numFmtId="166" fontId="0" fillId="0" borderId="0" xfId="0" applyNumberFormat="1"/>
    <xf numFmtId="0" fontId="0" fillId="13" borderId="0" xfId="0" applyFill="1"/>
    <xf numFmtId="0" fontId="12" fillId="12" borderId="0" xfId="0" applyFont="1" applyFill="1"/>
    <xf numFmtId="0" fontId="11" fillId="13" borderId="0" xfId="0" applyFont="1" applyFill="1" applyAlignment="1">
      <alignment vertical="center"/>
    </xf>
    <xf numFmtId="0" fontId="5" fillId="15" borderId="0" xfId="0" applyFont="1" applyFill="1"/>
    <xf numFmtId="0" fontId="5" fillId="7" borderId="0" xfId="0" applyFont="1" applyFill="1"/>
    <xf numFmtId="14" fontId="0" fillId="6" borderId="0" xfId="0" applyNumberFormat="1" applyFill="1"/>
    <xf numFmtId="166" fontId="0" fillId="6" borderId="0" xfId="0" applyNumberFormat="1" applyFill="1"/>
    <xf numFmtId="0" fontId="3" fillId="5" borderId="0" xfId="1" applyFont="1" applyFill="1" applyAlignment="1">
      <alignment horizontal="left" vertical="center" wrapText="1"/>
    </xf>
    <xf numFmtId="0" fontId="3" fillId="5" borderId="0" xfId="1" applyFont="1" applyFill="1" applyAlignment="1">
      <alignment horizontal="left" vertical="center" wrapText="1"/>
    </xf>
    <xf numFmtId="21" fontId="3" fillId="16" borderId="0" xfId="1" applyNumberFormat="1" applyFont="1" applyFill="1"/>
    <xf numFmtId="44" fontId="3" fillId="16" borderId="0" xfId="1" applyNumberFormat="1" applyFont="1" applyFill="1"/>
    <xf numFmtId="21" fontId="3" fillId="0" borderId="0" xfId="1" applyNumberFormat="1" applyFont="1" applyFill="1"/>
    <xf numFmtId="167" fontId="3" fillId="0" borderId="0" xfId="1" applyNumberFormat="1" applyFont="1"/>
    <xf numFmtId="44" fontId="3" fillId="0" borderId="0" xfId="1" applyNumberFormat="1" applyFont="1" applyFill="1"/>
    <xf numFmtId="21" fontId="3" fillId="10" borderId="0" xfId="1" applyNumberFormat="1" applyFont="1" applyFill="1"/>
    <xf numFmtId="0" fontId="5" fillId="14" borderId="0" xfId="1" applyFont="1" applyFill="1" applyAlignment="1">
      <alignment wrapText="1"/>
    </xf>
    <xf numFmtId="0" fontId="0" fillId="9" borderId="0" xfId="0" applyFill="1"/>
    <xf numFmtId="44" fontId="0" fillId="4" borderId="0" xfId="0" applyNumberFormat="1" applyFill="1"/>
    <xf numFmtId="168" fontId="3" fillId="10" borderId="0" xfId="1" applyNumberFormat="1" applyFont="1" applyFill="1"/>
    <xf numFmtId="0" fontId="0" fillId="5" borderId="0" xfId="1" applyFont="1" applyFill="1" applyAlignment="1">
      <alignment horizontal="left" vertical="center" wrapText="1"/>
    </xf>
    <xf numFmtId="0" fontId="3" fillId="5" borderId="0" xfId="1" applyFont="1" applyFill="1" applyAlignment="1">
      <alignment horizontal="left" vertical="center" wrapText="1"/>
    </xf>
    <xf numFmtId="0" fontId="7" fillId="3" borderId="0" xfId="1" applyFont="1" applyFill="1" applyAlignment="1">
      <alignment horizontal="left" vertical="center" wrapText="1"/>
    </xf>
    <xf numFmtId="0" fontId="9" fillId="2" borderId="0" xfId="1" applyFont="1" applyFill="1" applyAlignment="1">
      <alignment horizontal="left" vertical="center"/>
    </xf>
  </cellXfs>
  <cellStyles count="2">
    <cellStyle name="Standard" xfId="0" builtinId="0" customBuiltin="1"/>
    <cellStyle name="Standard 2" xfId="1"/>
  </cellStyles>
  <dxfs count="2">
    <dxf>
      <font>
        <color theme="0"/>
      </font>
      <fill>
        <patternFill>
          <bgColor rgb="FF002060"/>
        </patternFill>
      </fill>
    </dxf>
    <dxf>
      <font>
        <color theme="0"/>
      </font>
      <fill>
        <patternFill>
          <bgColor rgb="FF002060"/>
        </patternFill>
      </fill>
    </dxf>
  </dxfs>
  <tableStyles count="0" defaultTableStyle="TableStyleMedium2" defaultPivotStyle="PivotStyleLight16"/>
  <colors>
    <mruColors>
      <color rgb="FFFF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'Kurse (Lösung)'!$A$1</c:f>
          <c:strCache>
            <c:ptCount val="1"/>
            <c:pt idx="0">
              <c:v>Kurse Kryptowährungen</c:v>
            </c:pt>
          </c:strCache>
        </c:strRef>
      </c:tx>
      <c:layout>
        <c:manualLayout>
          <c:xMode val="edge"/>
          <c:yMode val="edge"/>
          <c:x val="0.66878033826395866"/>
          <c:y val="3.819663593973959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cap="none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>
        <c:manualLayout>
          <c:layoutTarget val="inner"/>
          <c:xMode val="edge"/>
          <c:yMode val="edge"/>
          <c:x val="9.5342272175109058E-2"/>
          <c:y val="0.14214742039714948"/>
          <c:w val="0.88175597584906151"/>
          <c:h val="0.77735546240391351"/>
        </c:manualLayout>
      </c:layout>
      <c:lineChart>
        <c:grouping val="standard"/>
        <c:varyColors val="0"/>
        <c:ser>
          <c:idx val="2"/>
          <c:order val="0"/>
          <c:tx>
            <c:strRef>
              <c:f>'Kurse (Lösung)'!$E$3</c:f>
              <c:strCache>
                <c:ptCount val="1"/>
                <c:pt idx="0">
                  <c:v>Monero</c:v>
                </c:pt>
              </c:strCache>
            </c:strRef>
          </c:tx>
          <c:spPr>
            <a:ln w="38100" cap="rnd">
              <a:solidFill>
                <a:srgbClr val="0070C0"/>
              </a:solidFill>
            </a:ln>
            <a:effectLst/>
          </c:spPr>
          <c:marker>
            <c:symbol val="none"/>
          </c:marker>
          <c:trendline>
            <c:spPr>
              <a:ln w="25400" cap="rnd">
                <a:solidFill>
                  <a:srgbClr val="FF0000"/>
                </a:solidFill>
                <a:prstDash val="sysDash"/>
              </a:ln>
              <a:effectLst/>
            </c:spPr>
            <c:trendlineType val="linear"/>
            <c:dispRSqr val="0"/>
            <c:dispEq val="0"/>
          </c:trendline>
          <c:cat>
            <c:numRef>
              <c:f>'Kurse (Lösung)'!$A$4:$A$10</c:f>
              <c:numCache>
                <c:formatCode>m/d/yyyy</c:formatCode>
                <c:ptCount val="7"/>
                <c:pt idx="0">
                  <c:v>43191</c:v>
                </c:pt>
                <c:pt idx="1">
                  <c:v>43192</c:v>
                </c:pt>
                <c:pt idx="2">
                  <c:v>43193</c:v>
                </c:pt>
                <c:pt idx="3">
                  <c:v>43194</c:v>
                </c:pt>
                <c:pt idx="4">
                  <c:v>43195</c:v>
                </c:pt>
                <c:pt idx="5">
                  <c:v>43196</c:v>
                </c:pt>
                <c:pt idx="6">
                  <c:v>43197</c:v>
                </c:pt>
              </c:numCache>
            </c:numRef>
          </c:cat>
          <c:val>
            <c:numRef>
              <c:f>'Kurse (Lösung)'!$E$4:$E$10</c:f>
              <c:numCache>
                <c:formatCode>_ [$€-2]\ * #,##0.00_ ;_ [$€-2]\ * \-#,##0.00_ ;_ [$€-2]\ * "-"??_ ;_ @_ </c:formatCode>
                <c:ptCount val="7"/>
                <c:pt idx="0">
                  <c:v>141.63999999999999</c:v>
                </c:pt>
                <c:pt idx="1">
                  <c:v>143.71</c:v>
                </c:pt>
                <c:pt idx="2">
                  <c:v>153.88</c:v>
                </c:pt>
                <c:pt idx="3">
                  <c:v>137.77000000000001</c:v>
                </c:pt>
                <c:pt idx="4">
                  <c:v>140.06</c:v>
                </c:pt>
                <c:pt idx="5">
                  <c:v>131.31</c:v>
                </c:pt>
                <c:pt idx="6">
                  <c:v>139.25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4FC6-47B2-8DBD-1DCED593BE5E}"/>
            </c:ext>
          </c:extLst>
        </c:ser>
        <c:ser>
          <c:idx val="0"/>
          <c:order val="1"/>
          <c:tx>
            <c:strRef>
              <c:f>'Kurse (Lösung)'!$C$3</c:f>
              <c:strCache>
                <c:ptCount val="1"/>
                <c:pt idx="0">
                  <c:v>Litecoin</c:v>
                </c:pt>
              </c:strCache>
            </c:strRef>
          </c:tx>
          <c:spPr>
            <a:ln w="38100" cap="rnd">
              <a:solidFill>
                <a:srgbClr val="00B050"/>
              </a:solidFill>
            </a:ln>
            <a:effectLst/>
          </c:spPr>
          <c:marker>
            <c:symbol val="none"/>
          </c:marker>
          <c:trendline>
            <c:spPr>
              <a:ln w="25400" cap="rnd">
                <a:solidFill>
                  <a:schemeClr val="accent2">
                    <a:lumMod val="50000"/>
                    <a:alpha val="50000"/>
                  </a:schemeClr>
                </a:solidFill>
                <a:prstDash val="dash"/>
              </a:ln>
              <a:effectLst/>
            </c:spPr>
            <c:trendlineType val="linear"/>
            <c:dispRSqr val="0"/>
            <c:dispEq val="0"/>
          </c:trendline>
          <c:val>
            <c:numRef>
              <c:f>'Kurse (Lösung)'!$C$4:$C$10</c:f>
              <c:numCache>
                <c:formatCode>_ [$€-2]\ * #,##0.00_ ;_ [$€-2]\ * \-#,##0.00_ ;_ [$€-2]\ * "-"??_ ;_ @_ </c:formatCode>
                <c:ptCount val="7"/>
                <c:pt idx="0">
                  <c:v>92.92</c:v>
                </c:pt>
                <c:pt idx="1">
                  <c:v>96.8</c:v>
                </c:pt>
                <c:pt idx="2">
                  <c:v>109.43</c:v>
                </c:pt>
                <c:pt idx="3">
                  <c:v>96.38</c:v>
                </c:pt>
                <c:pt idx="4">
                  <c:v>96.84</c:v>
                </c:pt>
                <c:pt idx="5">
                  <c:v>92.06</c:v>
                </c:pt>
                <c:pt idx="6">
                  <c:v>96.49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EE1-4A8E-857C-6FF7F4411BF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703504624"/>
        <c:axId val="703506264"/>
      </c:lineChart>
      <c:dateAx>
        <c:axId val="703504624"/>
        <c:scaling>
          <c:orientation val="minMax"/>
        </c:scaling>
        <c:delete val="0"/>
        <c:axPos val="b"/>
        <c:numFmt formatCode="m/d/yyyy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703506264"/>
        <c:crosses val="autoZero"/>
        <c:auto val="1"/>
        <c:lblOffset val="100"/>
        <c:baseTimeUnit val="days"/>
      </c:dateAx>
      <c:valAx>
        <c:axId val="703506264"/>
        <c:scaling>
          <c:orientation val="minMax"/>
        </c:scaling>
        <c:delete val="0"/>
        <c:axPos val="l"/>
        <c:majorGridlines>
          <c:spPr>
            <a:ln w="3175" cap="flat" cmpd="sng" algn="ctr">
              <a:gradFill>
                <a:gsLst>
                  <a:gs pos="100000">
                    <a:schemeClr val="accent4">
                      <a:lumMod val="50000"/>
                    </a:schemeClr>
                  </a:gs>
                  <a:gs pos="0">
                    <a:schemeClr val="dk1">
                      <a:lumMod val="65000"/>
                      <a:lumOff val="35000"/>
                    </a:schemeClr>
                  </a:gs>
                </a:gsLst>
                <a:lin ang="5400000" scaled="0"/>
              </a:gradFill>
              <a:prstDash val="sysDot"/>
              <a:round/>
            </a:ln>
            <a:effectLst/>
          </c:spPr>
        </c:majorGridlines>
        <c:numFmt formatCode="_ [$€-2]\ * #,##0_ ;_ [$€-2]\ * \-#,##0_ ;_ [$€-2]\ * &quot;-&quot;_ ;_ @_ 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703504624"/>
        <c:crosses val="autoZero"/>
        <c:crossBetween val="between"/>
      </c:valAx>
      <c:spPr>
        <a:solidFill>
          <a:schemeClr val="accent4">
            <a:lumMod val="20000"/>
            <a:lumOff val="80000"/>
          </a:schemeClr>
        </a:solidFill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0.56348982044173979"/>
          <c:y val="0.75965594070825515"/>
          <c:w val="0.40736249522538637"/>
          <c:h val="0.1512183737105918"/>
        </c:manualLayout>
      </c:layout>
      <c:overlay val="0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rtl="0">
            <a:defRPr sz="9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dk1">
        <a:lumMod val="75000"/>
        <a:lumOff val="25000"/>
      </a:schemeClr>
    </a:soli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36">
  <cs:axisTitle>
    <cs:lnRef idx="0"/>
    <cs:fillRef idx="0"/>
    <cs:effectRef idx="0"/>
    <cs:fontRef idx="minor">
      <a:schemeClr val="lt1">
        <a:lumMod val="75000"/>
      </a:schemeClr>
    </cs:fontRef>
    <cs:defRPr sz="900" b="1" kern="1200"/>
  </cs:axisTitle>
  <cs:categoryAxis>
    <cs:lnRef idx="0"/>
    <cs:fillRef idx="0"/>
    <cs:effectRef idx="0"/>
    <cs:fontRef idx="minor">
      <a:schemeClr val="lt1">
        <a:lumMod val="75000"/>
      </a:schemeClr>
    </cs:fontRef>
    <cs:defRPr sz="900" kern="1200"/>
  </cs:categoryAxis>
  <cs:chartArea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>
        <a:lumMod val="75000"/>
      </a:schemeClr>
    </cs:fontRef>
    <cs:defRPr sz="900" kern="1200"/>
  </cs:dataLabel>
  <cs:dataLabelCallout>
    <cs:lnRef idx="0"/>
    <cs:fillRef idx="0"/>
    <cs:effectRef idx="0"/>
    <cs:fontRef idx="minor">
      <a:schemeClr val="lt1">
        <a:lumMod val="15000"/>
        <a:lumOff val="85000"/>
      </a:schemeClr>
    </cs:fontRef>
    <cs:spPr>
      <a:solidFill>
        <a:schemeClr val="dk1">
          <a:lumMod val="65000"/>
          <a:lumOff val="3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/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3D>
  <cs:dataPointLine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22225" cap="rnd">
        <a:solidFill>
          <a:schemeClr val="phClr"/>
        </a:solidFill>
      </a:ln>
      <a:effectLst>
        <a:glow rad="139700">
          <a:schemeClr val="phClr">
            <a:satMod val="175000"/>
            <a:alpha val="14000"/>
          </a:schemeClr>
        </a:glow>
      </a:effectLst>
    </cs:spPr>
  </cs:dataPointLine>
  <cs:dataPointMarker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lumMod val="60000"/>
          <a:lumOff val="40000"/>
        </a:schemeClr>
      </a:solidFill>
      <a:effectLst>
        <a:glow rad="63500">
          <a:schemeClr val="phClr">
            <a:satMod val="175000"/>
            <a:alpha val="25000"/>
          </a:schemeClr>
        </a:glow>
      </a:effectLst>
    </cs:spPr>
  </cs:dataPointMarker>
  <cs:dataPointMarkerLayout symbol="circle" size="4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75000"/>
      </a:schemeClr>
    </cs:fontRef>
    <cs:spPr>
      <a:ln w="9525">
        <a:solidFill>
          <a:schemeClr val="dk1">
            <a:lumMod val="50000"/>
            <a:lumOff val="50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75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75000"/>
                <a:lumOff val="25000"/>
              </a:schemeClr>
            </a:gs>
            <a:gs pos="0">
              <a:schemeClr val="dk1">
                <a:lumMod val="65000"/>
                <a:lumOff val="35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75000"/>
                <a:lumOff val="25000"/>
                <a:alpha val="25000"/>
              </a:schemeClr>
            </a:gs>
            <a:gs pos="0">
              <a:schemeClr val="dk1">
                <a:lumMod val="65000"/>
                <a:lumOff val="35000"/>
                <a:alpha val="25000"/>
              </a:schemeClr>
            </a:gs>
          </a:gsLst>
          <a:lin ang="5400000" scaled="0"/>
        </a:gra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leaderLine>
  <cs:legend>
    <cs:lnRef idx="0"/>
    <cs:fillRef idx="0"/>
    <cs:effectRef idx="0"/>
    <cs:fontRef idx="minor">
      <a:schemeClr val="lt1">
        <a:lumMod val="75000"/>
      </a:schemeClr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lt1">
        <a:lumMod val="7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85000"/>
      </a:schemeClr>
    </cs:fontRef>
    <cs:defRPr sz="1400" b="1" kern="1200" cap="none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25400" cap="rnd">
        <a:solidFill>
          <a:schemeClr val="phClr">
            <a:alpha val="50000"/>
          </a:schemeClr>
        </a:solidFill>
      </a:ln>
    </cs:spPr>
  </cs:trendline>
  <cs:trendlineLabel>
    <cs:lnRef idx="0"/>
    <cs:fillRef idx="0"/>
    <cs:effectRef idx="0"/>
    <cs:fontRef idx="minor">
      <a:schemeClr val="lt1">
        <a:lumMod val="7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>
          <a:lumMod val="85000"/>
        </a:schemeClr>
      </a:solidFill>
      <a:ln w="9525">
        <a:solidFill>
          <a:schemeClr val="dk1">
            <a:lumMod val="50000"/>
          </a:schemeClr>
        </a:solidFill>
        <a:round/>
      </a:ln>
    </cs:spPr>
  </cs:upBar>
  <cs:valueAxis>
    <cs:lnRef idx="0"/>
    <cs:fillRef idx="0"/>
    <cs:effectRef idx="0"/>
    <cs:fontRef idx="minor">
      <a:schemeClr val="lt1">
        <a:lumMod val="7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753717</xdr:colOff>
      <xdr:row>0</xdr:row>
      <xdr:rowOff>0</xdr:rowOff>
    </xdr:from>
    <xdr:to>
      <xdr:col>13</xdr:col>
      <xdr:colOff>757687</xdr:colOff>
      <xdr:row>12</xdr:row>
      <xdr:rowOff>36340</xdr:rowOff>
    </xdr:to>
    <xdr:graphicFrame macro="">
      <xdr:nvGraphicFramePr>
        <xdr:cNvPr id="5" name="Diagramm 4">
          <a:extLst>
            <a:ext uri="{FF2B5EF4-FFF2-40B4-BE49-F238E27FC236}">
              <a16:creationId xmlns:a16="http://schemas.microsoft.com/office/drawing/2014/main" id="{8FC42ECD-9FE8-4096-A5A6-6F1D4C69024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0.09543</cdr:x>
      <cdr:y>0.06654</cdr:y>
    </cdr:from>
    <cdr:to>
      <cdr:x>0.31744</cdr:x>
      <cdr:y>0.1224</cdr:y>
    </cdr:to>
    <cdr:sp macro="" textlink="">
      <cdr:nvSpPr>
        <cdr:cNvPr id="2" name="Textfeld 1">
          <a:extLst xmlns:a="http://schemas.openxmlformats.org/drawingml/2006/main">
            <a:ext uri="{FF2B5EF4-FFF2-40B4-BE49-F238E27FC236}">
              <a16:creationId xmlns:a16="http://schemas.microsoft.com/office/drawing/2014/main" id="{0B7D8F02-B09D-410A-9AB8-6979EC39A490}"/>
            </a:ext>
          </a:extLst>
        </cdr:cNvPr>
        <cdr:cNvSpPr txBox="1"/>
      </cdr:nvSpPr>
      <cdr:spPr>
        <a:xfrm xmlns:a="http://schemas.openxmlformats.org/drawingml/2006/main">
          <a:off x="607391" y="249583"/>
          <a:ext cx="1413097" cy="209535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de-CH" sz="900">
              <a:solidFill>
                <a:schemeClr val="bg1">
                  <a:lumMod val="50000"/>
                </a:schemeClr>
              </a:solidFill>
            </a:rPr>
            <a:t>Quelle www.btc-echo.de</a:t>
          </a:r>
        </a:p>
      </cdr:txBody>
    </cdr:sp>
  </cdr:relSizeAnchor>
</c:userShape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C000"/>
    <pageSetUpPr fitToPage="1"/>
  </sheetPr>
  <dimension ref="A1:P36"/>
  <sheetViews>
    <sheetView tabSelected="1" zoomScaleNormal="100" workbookViewId="0">
      <selection activeCell="C9" sqref="C9"/>
    </sheetView>
  </sheetViews>
  <sheetFormatPr baseColWidth="10" defaultColWidth="11.42578125" defaultRowHeight="15" x14ac:dyDescent="0.25"/>
  <cols>
    <col min="1" max="1" width="11.42578125" style="3"/>
    <col min="2" max="2" width="20.7109375" style="3" customWidth="1"/>
    <col min="3" max="3" width="16.42578125" style="3" customWidth="1"/>
    <col min="4" max="5" width="15.7109375" style="3" customWidth="1"/>
    <col min="6" max="6" width="6.7109375" style="3" customWidth="1"/>
    <col min="7" max="7" width="15.140625" style="3" customWidth="1"/>
    <col min="8" max="8" width="24" style="3" customWidth="1"/>
    <col min="9" max="11" width="17.7109375" style="3" customWidth="1"/>
    <col min="12" max="12" width="5.42578125" style="3" customWidth="1"/>
    <col min="17" max="17" width="5.28515625" style="2" customWidth="1"/>
    <col min="18" max="16384" width="11.42578125" style="2"/>
  </cols>
  <sheetData>
    <row r="1" spans="1:16" ht="40.15" customHeight="1" x14ac:dyDescent="0.25">
      <c r="A1" s="55" t="s">
        <v>5</v>
      </c>
      <c r="B1" s="55"/>
      <c r="C1" s="55"/>
      <c r="D1" s="55"/>
      <c r="E1" s="55"/>
      <c r="F1" s="55"/>
      <c r="G1" s="55"/>
      <c r="H1" s="55"/>
      <c r="I1" s="54" t="s">
        <v>12</v>
      </c>
      <c r="J1" s="54"/>
      <c r="K1" s="19">
        <f>SUMIF(F$9:F$34,A5,I$9:I$34)</f>
        <v>164.25</v>
      </c>
      <c r="L1" s="9"/>
      <c r="M1" s="22"/>
      <c r="N1" s="50"/>
      <c r="O1" s="22"/>
      <c r="P1" s="22"/>
    </row>
    <row r="2" spans="1:16" ht="40.15" customHeight="1" x14ac:dyDescent="0.25">
      <c r="A2" s="55"/>
      <c r="B2" s="55"/>
      <c r="C2" s="55"/>
      <c r="D2" s="55"/>
      <c r="E2" s="55"/>
      <c r="F2" s="55"/>
      <c r="G2" s="55"/>
      <c r="H2" s="55"/>
      <c r="I2" s="54" t="s">
        <v>11</v>
      </c>
      <c r="J2" s="54"/>
      <c r="K2" s="19">
        <f>SUMIF(F$9:F$34,A6,I$9:I$34)</f>
        <v>237.5</v>
      </c>
      <c r="L2" s="9"/>
      <c r="M2" s="22"/>
      <c r="N2" s="22"/>
      <c r="O2" s="22"/>
      <c r="P2" s="22"/>
    </row>
    <row r="3" spans="1:16" ht="8.65" customHeight="1" x14ac:dyDescent="0.35">
      <c r="A3" s="10"/>
      <c r="B3" s="10"/>
      <c r="C3" s="11"/>
      <c r="D3" s="11"/>
      <c r="E3" s="10"/>
      <c r="F3" s="10"/>
      <c r="G3" s="11"/>
      <c r="H3" s="12"/>
      <c r="I3" s="12"/>
      <c r="J3" s="12"/>
      <c r="K3" s="12"/>
      <c r="L3" s="9"/>
      <c r="M3" s="22"/>
      <c r="N3" s="22"/>
      <c r="O3" s="22"/>
      <c r="P3" s="22"/>
    </row>
    <row r="4" spans="1:16" ht="24.95" customHeight="1" x14ac:dyDescent="0.35">
      <c r="A4" s="18" t="s">
        <v>6</v>
      </c>
      <c r="B4" s="15"/>
      <c r="C4" s="15"/>
      <c r="D4" s="15"/>
      <c r="E4" s="15"/>
      <c r="F4" s="15"/>
      <c r="G4" s="16"/>
      <c r="H4" s="1"/>
      <c r="I4" s="1"/>
      <c r="J4" s="1"/>
      <c r="K4" s="1"/>
      <c r="L4" s="9"/>
      <c r="M4" s="22"/>
      <c r="N4" s="22"/>
      <c r="O4" s="22"/>
      <c r="P4" s="22"/>
    </row>
    <row r="5" spans="1:16" ht="24.95" customHeight="1" x14ac:dyDescent="0.35">
      <c r="A5" s="14" t="s">
        <v>9</v>
      </c>
      <c r="B5" s="13">
        <v>0.75</v>
      </c>
      <c r="C5" s="15"/>
      <c r="D5" s="52" t="s">
        <v>27</v>
      </c>
      <c r="E5" s="53"/>
      <c r="F5" s="53"/>
      <c r="G5" s="53"/>
      <c r="H5" s="53"/>
      <c r="I5" s="53"/>
      <c r="J5" s="21"/>
      <c r="K5" s="41"/>
      <c r="L5" s="9"/>
      <c r="M5" s="22"/>
      <c r="N5" s="22"/>
      <c r="O5" s="22"/>
      <c r="P5" s="22"/>
    </row>
    <row r="6" spans="1:16" ht="24.95" customHeight="1" x14ac:dyDescent="0.35">
      <c r="A6" s="14" t="s">
        <v>10</v>
      </c>
      <c r="B6" s="13">
        <v>1.25</v>
      </c>
      <c r="C6" s="15"/>
      <c r="D6" s="53"/>
      <c r="E6" s="53"/>
      <c r="F6" s="53"/>
      <c r="G6" s="53"/>
      <c r="H6" s="53"/>
      <c r="I6" s="53"/>
      <c r="J6" s="21"/>
      <c r="K6" s="41"/>
      <c r="L6" s="9"/>
      <c r="M6" s="22"/>
      <c r="N6" s="22"/>
      <c r="O6" s="22"/>
      <c r="P6" s="22"/>
    </row>
    <row r="7" spans="1:16" ht="8.65" customHeight="1" x14ac:dyDescent="0.25">
      <c r="A7" s="11"/>
      <c r="B7" s="11"/>
      <c r="C7" s="20"/>
      <c r="D7" s="20"/>
      <c r="E7" s="20"/>
      <c r="F7" s="20"/>
      <c r="G7" s="20"/>
      <c r="H7" s="20"/>
      <c r="I7" s="12"/>
      <c r="J7" s="12"/>
      <c r="K7" s="12"/>
      <c r="L7" s="9"/>
      <c r="M7" s="22"/>
      <c r="N7" s="22"/>
      <c r="O7" s="22"/>
      <c r="P7" s="22"/>
    </row>
    <row r="8" spans="1:16" ht="45" x14ac:dyDescent="0.25">
      <c r="A8" s="5" t="s">
        <v>13</v>
      </c>
      <c r="B8" s="4" t="s">
        <v>7</v>
      </c>
      <c r="C8" s="5" t="s">
        <v>8</v>
      </c>
      <c r="D8" s="4" t="s">
        <v>0</v>
      </c>
      <c r="E8" s="5" t="s">
        <v>1</v>
      </c>
      <c r="F8" s="4" t="s">
        <v>2</v>
      </c>
      <c r="G8" s="6" t="s">
        <v>3</v>
      </c>
      <c r="H8" s="7" t="s">
        <v>29</v>
      </c>
      <c r="I8" s="6" t="s">
        <v>4</v>
      </c>
      <c r="J8" s="4" t="s">
        <v>28</v>
      </c>
      <c r="K8" s="6" t="s">
        <v>19</v>
      </c>
      <c r="L8" s="9"/>
      <c r="M8" s="27" t="s">
        <v>13</v>
      </c>
      <c r="N8" s="27" t="s">
        <v>14</v>
      </c>
      <c r="O8" s="48" t="s">
        <v>30</v>
      </c>
      <c r="P8" s="22"/>
    </row>
    <row r="9" spans="1:16" ht="23.65" customHeight="1" x14ac:dyDescent="0.25">
      <c r="A9" s="3" t="s">
        <v>15</v>
      </c>
      <c r="B9" s="45">
        <v>641002</v>
      </c>
      <c r="C9" s="30">
        <v>43587</v>
      </c>
      <c r="D9" s="8">
        <v>0.38549768518518518</v>
      </c>
      <c r="E9" s="8">
        <v>0.38790509259259259</v>
      </c>
      <c r="F9" s="3" t="str">
        <f t="shared" ref="F9:F34" si="0">IF(OR(TEXT(C9,"TTT")="Sa",TEXT(C9,"TTT")="So"),A$6,A$5)</f>
        <v>MoFr</v>
      </c>
      <c r="G9" s="47">
        <f t="shared" ref="G9:G34" si="1">E9-D9</f>
        <v>2.4074074074074137E-3</v>
      </c>
      <c r="H9" s="44">
        <f t="shared" ref="H9:H34" si="2">IF(ISBLANK(G9),"",ROUNDUP((G9*24*60),0)/(24*60))</f>
        <v>2.7777777777777779E-3</v>
      </c>
      <c r="I9" s="46">
        <f t="shared" ref="I9:I34" si="3">IF(ISBLANK(G9),"",IF(F9=A$5,B$5*H9*24*60,B$6*H9*24*60))</f>
        <v>3</v>
      </c>
      <c r="J9" s="51">
        <f t="shared" ref="J9:J34" si="4">I9*VLOOKUP(A9,M$9:N$12,2,FALSE)</f>
        <v>0.21000000000000002</v>
      </c>
      <c r="K9" s="29">
        <f t="shared" ref="K9:K34" si="5">I9-J9</f>
        <v>2.79</v>
      </c>
      <c r="L9" s="9"/>
      <c r="M9" s="26" t="s">
        <v>15</v>
      </c>
      <c r="N9" s="24">
        <v>7.0000000000000007E-2</v>
      </c>
      <c r="O9" s="49">
        <f>COUNTIF(A$9:A$34,M9)</f>
        <v>4</v>
      </c>
      <c r="P9" s="22"/>
    </row>
    <row r="10" spans="1:16" ht="23.65" customHeight="1" x14ac:dyDescent="0.25">
      <c r="A10" s="3" t="s">
        <v>16</v>
      </c>
      <c r="B10" s="45">
        <v>123987</v>
      </c>
      <c r="C10" s="30">
        <v>43587</v>
      </c>
      <c r="D10" s="8">
        <v>0.41778935185185184</v>
      </c>
      <c r="E10" s="8">
        <v>0.41927083333333331</v>
      </c>
      <c r="F10" s="3" t="str">
        <f t="shared" si="0"/>
        <v>MoFr</v>
      </c>
      <c r="G10" s="47">
        <f t="shared" si="1"/>
        <v>1.4814814814814725E-3</v>
      </c>
      <c r="H10" s="44">
        <f t="shared" si="2"/>
        <v>2.0833333333333333E-3</v>
      </c>
      <c r="I10" s="46">
        <f t="shared" si="3"/>
        <v>2.2500000000000004</v>
      </c>
      <c r="J10" s="51">
        <f t="shared" si="4"/>
        <v>0</v>
      </c>
      <c r="K10" s="29">
        <f t="shared" si="5"/>
        <v>2.2500000000000004</v>
      </c>
      <c r="L10" s="23"/>
      <c r="M10" s="28" t="s">
        <v>16</v>
      </c>
      <c r="N10" s="24">
        <v>0</v>
      </c>
      <c r="O10" s="49">
        <f t="shared" ref="O10:O12" si="6">COUNTIF(A$9:A$34,M10)</f>
        <v>13</v>
      </c>
    </row>
    <row r="11" spans="1:16" ht="23.65" customHeight="1" x14ac:dyDescent="0.25">
      <c r="A11" s="3" t="s">
        <v>17</v>
      </c>
      <c r="B11" s="45">
        <v>234987</v>
      </c>
      <c r="C11" s="30">
        <v>43588</v>
      </c>
      <c r="D11" s="8">
        <v>0.50480324074074068</v>
      </c>
      <c r="E11" s="8">
        <v>0.50746527777777783</v>
      </c>
      <c r="F11" s="3" t="str">
        <f t="shared" si="0"/>
        <v>MoFr</v>
      </c>
      <c r="G11" s="47">
        <f t="shared" si="1"/>
        <v>2.6620370370371571E-3</v>
      </c>
      <c r="H11" s="44">
        <f t="shared" si="2"/>
        <v>2.7777777777777779E-3</v>
      </c>
      <c r="I11" s="46">
        <f t="shared" si="3"/>
        <v>3</v>
      </c>
      <c r="J11" s="51">
        <f t="shared" si="4"/>
        <v>0.09</v>
      </c>
      <c r="K11" s="29">
        <f t="shared" si="5"/>
        <v>2.91</v>
      </c>
      <c r="L11" s="9"/>
      <c r="M11" s="26" t="s">
        <v>17</v>
      </c>
      <c r="N11" s="24">
        <v>0.03</v>
      </c>
      <c r="O11" s="49">
        <f t="shared" si="6"/>
        <v>5</v>
      </c>
      <c r="P11" s="22"/>
    </row>
    <row r="12" spans="1:16" ht="23.65" customHeight="1" x14ac:dyDescent="0.25">
      <c r="A12" s="3" t="s">
        <v>18</v>
      </c>
      <c r="B12" s="45">
        <v>456321</v>
      </c>
      <c r="C12" s="30">
        <v>43588</v>
      </c>
      <c r="D12" s="8">
        <v>0.54994212962962963</v>
      </c>
      <c r="E12" s="8">
        <v>0.56193287037037043</v>
      </c>
      <c r="F12" s="3" t="str">
        <f t="shared" si="0"/>
        <v>MoFr</v>
      </c>
      <c r="G12" s="47">
        <f t="shared" si="1"/>
        <v>1.1990740740740802E-2</v>
      </c>
      <c r="H12" s="44">
        <f t="shared" si="2"/>
        <v>1.2500000000000001E-2</v>
      </c>
      <c r="I12" s="46">
        <f t="shared" si="3"/>
        <v>13.500000000000002</v>
      </c>
      <c r="J12" s="51">
        <f t="shared" si="4"/>
        <v>0.27</v>
      </c>
      <c r="K12" s="29">
        <f t="shared" si="5"/>
        <v>13.230000000000002</v>
      </c>
      <c r="L12" s="9"/>
      <c r="M12" s="26" t="s">
        <v>18</v>
      </c>
      <c r="N12" s="25">
        <v>0.02</v>
      </c>
      <c r="O12" s="49">
        <f t="shared" si="6"/>
        <v>4</v>
      </c>
      <c r="P12" s="22"/>
    </row>
    <row r="13" spans="1:16" ht="23.65" customHeight="1" x14ac:dyDescent="0.25">
      <c r="A13" s="3" t="s">
        <v>15</v>
      </c>
      <c r="B13" s="45">
        <v>476222</v>
      </c>
      <c r="C13" s="30">
        <v>43589</v>
      </c>
      <c r="D13" s="8">
        <v>0.35736111111111107</v>
      </c>
      <c r="E13" s="8">
        <v>0.36262731481481486</v>
      </c>
      <c r="F13" s="3" t="str">
        <f t="shared" si="0"/>
        <v>SaSo</v>
      </c>
      <c r="G13" s="47">
        <f t="shared" si="1"/>
        <v>5.2662037037037868E-3</v>
      </c>
      <c r="H13" s="44">
        <f t="shared" si="2"/>
        <v>5.5555555555555558E-3</v>
      </c>
      <c r="I13" s="46">
        <f t="shared" si="3"/>
        <v>10.000000000000002</v>
      </c>
      <c r="J13" s="51">
        <f t="shared" si="4"/>
        <v>0.70000000000000018</v>
      </c>
      <c r="K13" s="29">
        <f t="shared" si="5"/>
        <v>9.3000000000000007</v>
      </c>
      <c r="L13" s="9"/>
      <c r="M13" s="22"/>
      <c r="O13" s="22"/>
      <c r="P13" s="22"/>
    </row>
    <row r="14" spans="1:16" ht="23.65" customHeight="1" x14ac:dyDescent="0.25">
      <c r="A14" s="3" t="s">
        <v>16</v>
      </c>
      <c r="B14" s="45">
        <v>678543</v>
      </c>
      <c r="C14" s="30">
        <v>43589</v>
      </c>
      <c r="D14" s="8">
        <v>0.58915509259259258</v>
      </c>
      <c r="E14" s="8">
        <v>0.5924652777777778</v>
      </c>
      <c r="F14" s="3" t="str">
        <f t="shared" si="0"/>
        <v>SaSo</v>
      </c>
      <c r="G14" s="47">
        <f t="shared" si="1"/>
        <v>3.3101851851852215E-3</v>
      </c>
      <c r="H14" s="44">
        <f t="shared" si="2"/>
        <v>3.472222222222222E-3</v>
      </c>
      <c r="I14" s="46">
        <f t="shared" si="3"/>
        <v>6.25</v>
      </c>
      <c r="J14" s="51">
        <f t="shared" si="4"/>
        <v>0</v>
      </c>
      <c r="K14" s="29">
        <f t="shared" si="5"/>
        <v>6.25</v>
      </c>
      <c r="L14" s="9"/>
      <c r="M14" s="22"/>
      <c r="N14" s="22"/>
      <c r="O14" s="22"/>
      <c r="P14" s="22"/>
    </row>
    <row r="15" spans="1:16" ht="23.65" customHeight="1" x14ac:dyDescent="0.25">
      <c r="A15" s="3" t="s">
        <v>16</v>
      </c>
      <c r="B15" s="45">
        <v>568321</v>
      </c>
      <c r="C15" s="30">
        <v>43590</v>
      </c>
      <c r="D15" s="8">
        <v>0.44804398148148145</v>
      </c>
      <c r="E15" s="8">
        <v>0.45689814814814816</v>
      </c>
      <c r="F15" s="3" t="str">
        <f t="shared" si="0"/>
        <v>SaSo</v>
      </c>
      <c r="G15" s="47">
        <f t="shared" si="1"/>
        <v>8.8541666666667185E-3</v>
      </c>
      <c r="H15" s="44">
        <f t="shared" si="2"/>
        <v>9.0277777777777769E-3</v>
      </c>
      <c r="I15" s="46">
        <f t="shared" si="3"/>
        <v>16.249999999999996</v>
      </c>
      <c r="J15" s="51">
        <f t="shared" si="4"/>
        <v>0</v>
      </c>
      <c r="K15" s="29">
        <f t="shared" si="5"/>
        <v>16.249999999999996</v>
      </c>
      <c r="L15" s="9"/>
      <c r="M15" s="22"/>
      <c r="N15" s="22"/>
      <c r="O15" s="22"/>
      <c r="P15" s="22"/>
    </row>
    <row r="16" spans="1:16" ht="23.65" customHeight="1" x14ac:dyDescent="0.25">
      <c r="A16" s="3" t="s">
        <v>16</v>
      </c>
      <c r="B16" s="45">
        <v>567443</v>
      </c>
      <c r="C16" s="30">
        <v>43590</v>
      </c>
      <c r="D16" s="8">
        <v>0.7153356481481481</v>
      </c>
      <c r="E16" s="8">
        <v>0.72736111111111112</v>
      </c>
      <c r="F16" s="3" t="str">
        <f t="shared" si="0"/>
        <v>SaSo</v>
      </c>
      <c r="G16" s="47">
        <f t="shared" si="1"/>
        <v>1.2025462962963029E-2</v>
      </c>
      <c r="H16" s="44">
        <f t="shared" si="2"/>
        <v>1.2500000000000001E-2</v>
      </c>
      <c r="I16" s="46">
        <f t="shared" si="3"/>
        <v>22.5</v>
      </c>
      <c r="J16" s="51">
        <f t="shared" si="4"/>
        <v>0</v>
      </c>
      <c r="K16" s="29">
        <f t="shared" si="5"/>
        <v>22.5</v>
      </c>
      <c r="L16" s="9"/>
      <c r="M16" s="22"/>
      <c r="N16" s="22"/>
      <c r="O16" s="22"/>
      <c r="P16" s="22"/>
    </row>
    <row r="17" spans="1:16" ht="23.65" customHeight="1" x14ac:dyDescent="0.25">
      <c r="A17" s="3" t="s">
        <v>17</v>
      </c>
      <c r="B17" s="45">
        <v>679432</v>
      </c>
      <c r="C17" s="30">
        <v>43591</v>
      </c>
      <c r="D17" s="8">
        <v>0.46605324074074073</v>
      </c>
      <c r="E17" s="8">
        <v>0.47840277777777779</v>
      </c>
      <c r="F17" s="3" t="str">
        <f t="shared" si="0"/>
        <v>MoFr</v>
      </c>
      <c r="G17" s="47">
        <f t="shared" si="1"/>
        <v>1.2349537037037062E-2</v>
      </c>
      <c r="H17" s="44">
        <f t="shared" si="2"/>
        <v>1.2500000000000001E-2</v>
      </c>
      <c r="I17" s="46">
        <f t="shared" si="3"/>
        <v>13.500000000000002</v>
      </c>
      <c r="J17" s="51">
        <f t="shared" si="4"/>
        <v>0.40500000000000003</v>
      </c>
      <c r="K17" s="29">
        <f t="shared" si="5"/>
        <v>13.095000000000002</v>
      </c>
      <c r="L17" s="9"/>
      <c r="N17" s="22"/>
      <c r="O17" s="22"/>
      <c r="P17" s="22"/>
    </row>
    <row r="18" spans="1:16" ht="23.65" customHeight="1" x14ac:dyDescent="0.25">
      <c r="A18" s="3" t="s">
        <v>16</v>
      </c>
      <c r="B18" s="45">
        <v>432678</v>
      </c>
      <c r="C18" s="30">
        <v>43591</v>
      </c>
      <c r="D18" s="8">
        <v>0.62596064814814811</v>
      </c>
      <c r="E18" s="8">
        <v>0.6419097222222222</v>
      </c>
      <c r="F18" s="3" t="str">
        <f t="shared" si="0"/>
        <v>MoFr</v>
      </c>
      <c r="G18" s="47">
        <f t="shared" si="1"/>
        <v>1.5949074074074088E-2</v>
      </c>
      <c r="H18" s="44">
        <f t="shared" si="2"/>
        <v>1.5972222222222221E-2</v>
      </c>
      <c r="I18" s="46">
        <f t="shared" si="3"/>
        <v>17.25</v>
      </c>
      <c r="J18" s="51">
        <f t="shared" si="4"/>
        <v>0</v>
      </c>
      <c r="K18" s="29">
        <f t="shared" si="5"/>
        <v>17.25</v>
      </c>
      <c r="L18" s="9"/>
      <c r="M18" s="22"/>
      <c r="N18" s="22"/>
      <c r="O18" s="22"/>
      <c r="P18" s="22"/>
    </row>
    <row r="19" spans="1:16" ht="23.65" customHeight="1" x14ac:dyDescent="0.25">
      <c r="A19" s="3" t="s">
        <v>16</v>
      </c>
      <c r="B19" s="45">
        <v>557890</v>
      </c>
      <c r="C19" s="30">
        <v>43591</v>
      </c>
      <c r="D19" s="8">
        <v>0.69167824074074069</v>
      </c>
      <c r="E19" s="8">
        <v>0.70679398148148154</v>
      </c>
      <c r="F19" s="3" t="str">
        <f t="shared" si="0"/>
        <v>MoFr</v>
      </c>
      <c r="G19" s="47">
        <f t="shared" si="1"/>
        <v>1.5115740740740846E-2</v>
      </c>
      <c r="H19" s="44">
        <f t="shared" si="2"/>
        <v>1.5277777777777777E-2</v>
      </c>
      <c r="I19" s="46">
        <f t="shared" si="3"/>
        <v>16.499999999999996</v>
      </c>
      <c r="J19" s="51">
        <f t="shared" si="4"/>
        <v>0</v>
      </c>
      <c r="K19" s="29">
        <f t="shared" si="5"/>
        <v>16.499999999999996</v>
      </c>
      <c r="L19" s="9"/>
      <c r="M19" s="22"/>
      <c r="N19" s="22"/>
      <c r="O19" s="22"/>
      <c r="P19" s="22"/>
    </row>
    <row r="20" spans="1:16" ht="23.65" customHeight="1" x14ac:dyDescent="0.25">
      <c r="A20" s="3" t="s">
        <v>16</v>
      </c>
      <c r="B20" s="45">
        <v>346112</v>
      </c>
      <c r="C20" s="30">
        <v>43592</v>
      </c>
      <c r="D20" s="8">
        <v>0.41415509259259259</v>
      </c>
      <c r="E20" s="8">
        <v>0.42390046296296297</v>
      </c>
      <c r="F20" s="3" t="str">
        <f t="shared" si="0"/>
        <v>MoFr</v>
      </c>
      <c r="G20" s="47">
        <f t="shared" si="1"/>
        <v>9.7453703703703765E-3</v>
      </c>
      <c r="H20" s="44">
        <f t="shared" si="2"/>
        <v>1.0416666666666666E-2</v>
      </c>
      <c r="I20" s="46">
        <f t="shared" si="3"/>
        <v>11.25</v>
      </c>
      <c r="J20" s="51">
        <f t="shared" si="4"/>
        <v>0</v>
      </c>
      <c r="K20" s="29">
        <f t="shared" si="5"/>
        <v>11.25</v>
      </c>
      <c r="L20" s="9"/>
      <c r="M20" s="22"/>
      <c r="N20" s="22"/>
      <c r="O20" s="22"/>
      <c r="P20" s="22"/>
    </row>
    <row r="21" spans="1:16" ht="23.65" customHeight="1" x14ac:dyDescent="0.25">
      <c r="A21" s="3" t="s">
        <v>15</v>
      </c>
      <c r="B21" s="45">
        <v>897432</v>
      </c>
      <c r="C21" s="30">
        <v>43592</v>
      </c>
      <c r="D21" s="8">
        <v>0.78152777777777782</v>
      </c>
      <c r="E21" s="8">
        <v>0.79162037037037036</v>
      </c>
      <c r="F21" s="3" t="str">
        <f t="shared" si="0"/>
        <v>MoFr</v>
      </c>
      <c r="G21" s="47">
        <f t="shared" si="1"/>
        <v>1.0092592592592542E-2</v>
      </c>
      <c r="H21" s="44">
        <f t="shared" si="2"/>
        <v>1.0416666666666666E-2</v>
      </c>
      <c r="I21" s="46">
        <f t="shared" si="3"/>
        <v>11.25</v>
      </c>
      <c r="J21" s="51">
        <f t="shared" si="4"/>
        <v>0.78750000000000009</v>
      </c>
      <c r="K21" s="29">
        <f t="shared" si="5"/>
        <v>10.4625</v>
      </c>
      <c r="L21" s="9"/>
      <c r="M21" s="22"/>
      <c r="N21" s="22"/>
      <c r="O21" s="22"/>
      <c r="P21" s="22"/>
    </row>
    <row r="22" spans="1:16" ht="23.65" customHeight="1" x14ac:dyDescent="0.25">
      <c r="A22" s="3" t="s">
        <v>18</v>
      </c>
      <c r="B22" s="45">
        <v>789021</v>
      </c>
      <c r="C22" s="30">
        <v>43592</v>
      </c>
      <c r="D22" s="8">
        <v>0.79276620370370365</v>
      </c>
      <c r="E22" s="8">
        <v>0.80500000000000005</v>
      </c>
      <c r="F22" s="3" t="str">
        <f t="shared" si="0"/>
        <v>MoFr</v>
      </c>
      <c r="G22" s="47">
        <f t="shared" si="1"/>
        <v>1.2233796296296395E-2</v>
      </c>
      <c r="H22" s="44">
        <f t="shared" si="2"/>
        <v>1.2500000000000001E-2</v>
      </c>
      <c r="I22" s="46">
        <f t="shared" si="3"/>
        <v>13.500000000000002</v>
      </c>
      <c r="J22" s="51">
        <f t="shared" si="4"/>
        <v>0.27</v>
      </c>
      <c r="K22" s="29">
        <f t="shared" si="5"/>
        <v>13.230000000000002</v>
      </c>
      <c r="L22" s="9"/>
      <c r="M22" s="22"/>
      <c r="N22" s="22"/>
      <c r="O22" s="22"/>
      <c r="P22" s="22"/>
    </row>
    <row r="23" spans="1:16" ht="23.65" customHeight="1" x14ac:dyDescent="0.25">
      <c r="A23" s="3" t="s">
        <v>17</v>
      </c>
      <c r="B23" s="45">
        <v>984567</v>
      </c>
      <c r="C23" s="30">
        <v>43593</v>
      </c>
      <c r="D23" s="8">
        <v>0.39190972222222226</v>
      </c>
      <c r="E23" s="8">
        <v>0.40074074074074079</v>
      </c>
      <c r="F23" s="3" t="str">
        <f t="shared" si="0"/>
        <v>MoFr</v>
      </c>
      <c r="G23" s="47">
        <f t="shared" si="1"/>
        <v>8.8310185185185297E-3</v>
      </c>
      <c r="H23" s="44">
        <f t="shared" si="2"/>
        <v>9.0277777777777769E-3</v>
      </c>
      <c r="I23" s="46">
        <f t="shared" si="3"/>
        <v>9.7499999999999982</v>
      </c>
      <c r="J23" s="51">
        <f t="shared" si="4"/>
        <v>0.29249999999999993</v>
      </c>
      <c r="K23" s="29">
        <f t="shared" si="5"/>
        <v>9.4574999999999978</v>
      </c>
      <c r="L23" s="9"/>
      <c r="M23" s="22"/>
      <c r="N23" s="22"/>
      <c r="O23" s="22"/>
      <c r="P23" s="22"/>
    </row>
    <row r="24" spans="1:16" ht="23.65" customHeight="1" x14ac:dyDescent="0.25">
      <c r="A24" s="3" t="s">
        <v>16</v>
      </c>
      <c r="B24" s="45">
        <v>113992</v>
      </c>
      <c r="C24" s="30">
        <v>43593</v>
      </c>
      <c r="D24" s="8">
        <v>0.8771874999999999</v>
      </c>
      <c r="E24" s="8">
        <v>0.89288194444444446</v>
      </c>
      <c r="F24" s="3" t="str">
        <f t="shared" si="0"/>
        <v>MoFr</v>
      </c>
      <c r="G24" s="47">
        <f t="shared" si="1"/>
        <v>1.5694444444444566E-2</v>
      </c>
      <c r="H24" s="44">
        <f t="shared" si="2"/>
        <v>1.5972222222222221E-2</v>
      </c>
      <c r="I24" s="46">
        <f t="shared" si="3"/>
        <v>17.25</v>
      </c>
      <c r="J24" s="51">
        <f t="shared" si="4"/>
        <v>0</v>
      </c>
      <c r="K24" s="29">
        <f t="shared" si="5"/>
        <v>17.25</v>
      </c>
      <c r="L24" s="9"/>
      <c r="M24" s="22"/>
      <c r="N24" s="22"/>
      <c r="O24" s="22"/>
      <c r="P24" s="22"/>
    </row>
    <row r="25" spans="1:16" ht="23.65" customHeight="1" x14ac:dyDescent="0.25">
      <c r="A25" s="3" t="s">
        <v>16</v>
      </c>
      <c r="B25" s="45">
        <v>952871</v>
      </c>
      <c r="C25" s="30">
        <v>43594</v>
      </c>
      <c r="D25" s="8">
        <v>0.54924768518518519</v>
      </c>
      <c r="E25" s="8">
        <v>0.56052083333333336</v>
      </c>
      <c r="F25" s="3" t="str">
        <f t="shared" si="0"/>
        <v>MoFr</v>
      </c>
      <c r="G25" s="47">
        <f t="shared" si="1"/>
        <v>1.1273148148148171E-2</v>
      </c>
      <c r="H25" s="44">
        <f t="shared" si="2"/>
        <v>1.1805555555555555E-2</v>
      </c>
      <c r="I25" s="46">
        <f t="shared" si="3"/>
        <v>12.75</v>
      </c>
      <c r="J25" s="51">
        <f t="shared" si="4"/>
        <v>0</v>
      </c>
      <c r="K25" s="29">
        <f t="shared" si="5"/>
        <v>12.75</v>
      </c>
      <c r="L25" s="9"/>
      <c r="M25" s="22"/>
      <c r="N25" s="22"/>
      <c r="O25" s="22"/>
      <c r="P25" s="22"/>
    </row>
    <row r="26" spans="1:16" ht="23.65" customHeight="1" x14ac:dyDescent="0.25">
      <c r="A26" s="3" t="s">
        <v>18</v>
      </c>
      <c r="B26" s="45">
        <v>972698</v>
      </c>
      <c r="C26" s="30">
        <v>43595</v>
      </c>
      <c r="D26" s="8">
        <v>0.59982638888888895</v>
      </c>
      <c r="E26" s="8">
        <v>0.60895833333333338</v>
      </c>
      <c r="F26" s="3" t="str">
        <f t="shared" si="0"/>
        <v>MoFr</v>
      </c>
      <c r="G26" s="47">
        <f t="shared" si="1"/>
        <v>9.1319444444444287E-3</v>
      </c>
      <c r="H26" s="44">
        <f t="shared" si="2"/>
        <v>9.7222222222222224E-3</v>
      </c>
      <c r="I26" s="46">
        <f t="shared" si="3"/>
        <v>10.5</v>
      </c>
      <c r="J26" s="51">
        <f t="shared" si="4"/>
        <v>0.21</v>
      </c>
      <c r="K26" s="29">
        <f t="shared" si="5"/>
        <v>10.29</v>
      </c>
      <c r="L26" s="9"/>
      <c r="M26" s="22"/>
      <c r="N26" s="22"/>
      <c r="O26" s="22"/>
      <c r="P26" s="22"/>
    </row>
    <row r="27" spans="1:16" ht="23.65" customHeight="1" x14ac:dyDescent="0.25">
      <c r="A27" s="3" t="s">
        <v>16</v>
      </c>
      <c r="B27" s="45">
        <v>654981</v>
      </c>
      <c r="C27" s="30">
        <v>43596</v>
      </c>
      <c r="D27" s="8">
        <v>0.44815972222222222</v>
      </c>
      <c r="E27" s="8">
        <v>0.45082175925925921</v>
      </c>
      <c r="F27" s="3" t="str">
        <f t="shared" si="0"/>
        <v>SaSo</v>
      </c>
      <c r="G27" s="47">
        <f t="shared" si="1"/>
        <v>2.6620370370369906E-3</v>
      </c>
      <c r="H27" s="44">
        <f t="shared" si="2"/>
        <v>2.7777777777777779E-3</v>
      </c>
      <c r="I27" s="46">
        <f t="shared" si="3"/>
        <v>5.0000000000000009</v>
      </c>
      <c r="J27" s="51">
        <f t="shared" si="4"/>
        <v>0</v>
      </c>
      <c r="K27" s="29">
        <f t="shared" si="5"/>
        <v>5.0000000000000009</v>
      </c>
      <c r="L27" s="9"/>
      <c r="M27" s="22"/>
      <c r="N27" s="22"/>
      <c r="O27" s="22"/>
      <c r="P27" s="22"/>
    </row>
    <row r="28" spans="1:16" ht="23.65" customHeight="1" x14ac:dyDescent="0.25">
      <c r="A28" s="3" t="s">
        <v>17</v>
      </c>
      <c r="B28" s="45">
        <v>326897</v>
      </c>
      <c r="C28" s="30">
        <v>43596</v>
      </c>
      <c r="D28" s="8">
        <v>0.47495370370370371</v>
      </c>
      <c r="E28" s="8">
        <v>0.48732638888888885</v>
      </c>
      <c r="F28" s="3" t="str">
        <f t="shared" si="0"/>
        <v>SaSo</v>
      </c>
      <c r="G28" s="47">
        <f t="shared" si="1"/>
        <v>1.2372685185185139E-2</v>
      </c>
      <c r="H28" s="44">
        <f t="shared" si="2"/>
        <v>1.2500000000000001E-2</v>
      </c>
      <c r="I28" s="46">
        <f t="shared" si="3"/>
        <v>22.5</v>
      </c>
      <c r="J28" s="51">
        <f t="shared" si="4"/>
        <v>0.67499999999999993</v>
      </c>
      <c r="K28" s="29">
        <f t="shared" si="5"/>
        <v>21.824999999999999</v>
      </c>
      <c r="L28" s="9"/>
      <c r="M28" s="22"/>
      <c r="N28" s="22"/>
      <c r="O28" s="22"/>
      <c r="P28" s="22"/>
    </row>
    <row r="29" spans="1:16" ht="23.65" customHeight="1" x14ac:dyDescent="0.25">
      <c r="A29" s="3" t="s">
        <v>15</v>
      </c>
      <c r="B29" s="45">
        <v>259111</v>
      </c>
      <c r="C29" s="30">
        <v>43596</v>
      </c>
      <c r="D29" s="8">
        <v>0.65649305555555559</v>
      </c>
      <c r="E29" s="8">
        <v>0.70833333333333337</v>
      </c>
      <c r="F29" s="3" t="str">
        <f t="shared" si="0"/>
        <v>SaSo</v>
      </c>
      <c r="G29" s="47">
        <f t="shared" si="1"/>
        <v>5.1840277777777777E-2</v>
      </c>
      <c r="H29" s="44">
        <f t="shared" si="2"/>
        <v>5.2083333333333336E-2</v>
      </c>
      <c r="I29" s="46">
        <f t="shared" si="3"/>
        <v>93.75</v>
      </c>
      <c r="J29" s="51">
        <f t="shared" si="4"/>
        <v>6.5625000000000009</v>
      </c>
      <c r="K29" s="29">
        <f t="shared" si="5"/>
        <v>87.1875</v>
      </c>
      <c r="L29" s="9"/>
      <c r="M29" s="22"/>
      <c r="N29" s="22"/>
      <c r="O29" s="22"/>
      <c r="P29" s="22"/>
    </row>
    <row r="30" spans="1:16" ht="23.65" customHeight="1" x14ac:dyDescent="0.25">
      <c r="A30" s="3" t="s">
        <v>17</v>
      </c>
      <c r="B30" s="45">
        <v>246675</v>
      </c>
      <c r="C30" s="30">
        <v>43597</v>
      </c>
      <c r="D30" s="8">
        <v>0.55815972222222221</v>
      </c>
      <c r="E30" s="8">
        <v>0.56775462962962964</v>
      </c>
      <c r="F30" s="3" t="str">
        <f t="shared" si="0"/>
        <v>SaSo</v>
      </c>
      <c r="G30" s="47">
        <f t="shared" si="1"/>
        <v>9.594907407407427E-3</v>
      </c>
      <c r="H30" s="44">
        <f t="shared" si="2"/>
        <v>9.7222222222222224E-3</v>
      </c>
      <c r="I30" s="46">
        <f t="shared" si="3"/>
        <v>17.5</v>
      </c>
      <c r="J30" s="51">
        <f t="shared" si="4"/>
        <v>0.52500000000000002</v>
      </c>
      <c r="K30" s="29">
        <f t="shared" si="5"/>
        <v>16.975000000000001</v>
      </c>
      <c r="L30" s="9"/>
      <c r="M30" s="22"/>
      <c r="N30" s="22"/>
      <c r="O30" s="22"/>
      <c r="P30" s="22"/>
    </row>
    <row r="31" spans="1:16" ht="23.65" customHeight="1" x14ac:dyDescent="0.25">
      <c r="A31" s="3" t="s">
        <v>16</v>
      </c>
      <c r="B31" s="45">
        <v>324789</v>
      </c>
      <c r="C31" s="30">
        <v>43597</v>
      </c>
      <c r="D31" s="8">
        <v>0.5998148148148148</v>
      </c>
      <c r="E31" s="8">
        <v>0.61302083333333335</v>
      </c>
      <c r="F31" s="3" t="str">
        <f t="shared" si="0"/>
        <v>SaSo</v>
      </c>
      <c r="G31" s="47">
        <f t="shared" si="1"/>
        <v>1.3206018518518547E-2</v>
      </c>
      <c r="H31" s="44">
        <f t="shared" si="2"/>
        <v>1.3888888888888888E-2</v>
      </c>
      <c r="I31" s="46">
        <f t="shared" si="3"/>
        <v>25</v>
      </c>
      <c r="J31" s="51">
        <f t="shared" si="4"/>
        <v>0</v>
      </c>
      <c r="K31" s="29">
        <f t="shared" si="5"/>
        <v>25</v>
      </c>
      <c r="L31" s="9"/>
      <c r="M31" s="22"/>
      <c r="N31" s="22"/>
      <c r="O31" s="22"/>
      <c r="P31" s="22"/>
    </row>
    <row r="32" spans="1:16" ht="23.65" customHeight="1" x14ac:dyDescent="0.25">
      <c r="A32" s="3" t="s">
        <v>18</v>
      </c>
      <c r="B32" s="45">
        <v>985234</v>
      </c>
      <c r="C32" s="30">
        <v>43597</v>
      </c>
      <c r="D32" s="8">
        <v>0.60759259259259257</v>
      </c>
      <c r="E32" s="8">
        <v>0.61762731481481481</v>
      </c>
      <c r="F32" s="3" t="str">
        <f t="shared" si="0"/>
        <v>SaSo</v>
      </c>
      <c r="G32" s="47">
        <f t="shared" si="1"/>
        <v>1.0034722222222237E-2</v>
      </c>
      <c r="H32" s="44">
        <f t="shared" si="2"/>
        <v>1.0416666666666666E-2</v>
      </c>
      <c r="I32" s="46">
        <f t="shared" si="3"/>
        <v>18.75</v>
      </c>
      <c r="J32" s="51">
        <f t="shared" si="4"/>
        <v>0.375</v>
      </c>
      <c r="K32" s="29">
        <f t="shared" si="5"/>
        <v>18.375</v>
      </c>
      <c r="L32" s="9"/>
      <c r="M32" s="22"/>
      <c r="N32" s="22"/>
      <c r="O32" s="22"/>
      <c r="P32" s="22"/>
    </row>
    <row r="33" spans="1:16" ht="23.65" customHeight="1" x14ac:dyDescent="0.25">
      <c r="A33" s="3" t="s">
        <v>16</v>
      </c>
      <c r="B33" s="45">
        <v>235789</v>
      </c>
      <c r="C33" s="30">
        <v>43598</v>
      </c>
      <c r="D33" s="8">
        <v>0.65689814814814818</v>
      </c>
      <c r="E33" s="8">
        <v>0.66219907407407408</v>
      </c>
      <c r="F33" s="3" t="str">
        <f t="shared" si="0"/>
        <v>MoFr</v>
      </c>
      <c r="G33" s="47">
        <f t="shared" si="1"/>
        <v>5.3009259259259034E-3</v>
      </c>
      <c r="H33" s="44">
        <f t="shared" si="2"/>
        <v>5.5555555555555558E-3</v>
      </c>
      <c r="I33" s="46">
        <f t="shared" si="3"/>
        <v>6</v>
      </c>
      <c r="J33" s="51">
        <f t="shared" si="4"/>
        <v>0</v>
      </c>
      <c r="K33" s="29">
        <f t="shared" si="5"/>
        <v>6</v>
      </c>
      <c r="L33" s="9"/>
      <c r="M33" s="22"/>
      <c r="N33" s="22"/>
      <c r="O33" s="22"/>
      <c r="P33" s="22"/>
    </row>
    <row r="34" spans="1:16" ht="23.65" customHeight="1" x14ac:dyDescent="0.25">
      <c r="A34" s="3" t="s">
        <v>16</v>
      </c>
      <c r="B34" s="45">
        <v>997443</v>
      </c>
      <c r="C34" s="30">
        <v>43599</v>
      </c>
      <c r="D34" s="8">
        <v>0.96232638888888899</v>
      </c>
      <c r="E34" s="8">
        <v>0.96459490740740739</v>
      </c>
      <c r="F34" s="3" t="str">
        <f t="shared" si="0"/>
        <v>MoFr</v>
      </c>
      <c r="G34" s="47">
        <f t="shared" si="1"/>
        <v>2.268518518518392E-3</v>
      </c>
      <c r="H34" s="44">
        <f t="shared" si="2"/>
        <v>2.7777777777777779E-3</v>
      </c>
      <c r="I34" s="46">
        <f t="shared" si="3"/>
        <v>3</v>
      </c>
      <c r="J34" s="51">
        <f t="shared" si="4"/>
        <v>0</v>
      </c>
      <c r="K34" s="29">
        <f t="shared" si="5"/>
        <v>3</v>
      </c>
      <c r="L34" s="9"/>
      <c r="M34" s="22"/>
      <c r="N34" s="22"/>
      <c r="O34" s="22"/>
      <c r="P34" s="22"/>
    </row>
    <row r="35" spans="1:16" ht="28.5" customHeight="1" x14ac:dyDescent="0.25">
      <c r="D35" s="2"/>
      <c r="E35" s="2"/>
      <c r="F35" s="2"/>
      <c r="G35" s="2"/>
      <c r="H35" s="2"/>
      <c r="I35" s="2"/>
      <c r="J35" s="2"/>
      <c r="K35" s="2"/>
      <c r="L35" s="9"/>
      <c r="M35" s="22"/>
      <c r="N35" s="22"/>
      <c r="O35" s="22"/>
      <c r="P35" s="22"/>
    </row>
    <row r="36" spans="1:16" x14ac:dyDescent="0.25">
      <c r="L36" s="2"/>
    </row>
  </sheetData>
  <sortState ref="A9:K34">
    <sortCondition ref="C9:C34"/>
    <sortCondition ref="D9:D34"/>
  </sortState>
  <mergeCells count="4">
    <mergeCell ref="D5:I6"/>
    <mergeCell ref="I1:J1"/>
    <mergeCell ref="I2:J2"/>
    <mergeCell ref="A1:H2"/>
  </mergeCells>
  <conditionalFormatting sqref="E9:E34">
    <cfRule type="cellIs" dxfId="1" priority="1" operator="greaterThanOrEqual">
      <formula>0.708333333333333</formula>
    </cfRule>
  </conditionalFormatting>
  <pageMargins left="1.1811023622047245" right="0.78740157480314965" top="1.1811023622047245" bottom="1.1811023622047245" header="0.31496062992125984" footer="0.31496062992125984"/>
  <pageSetup paperSize="9" scale="71" fitToHeight="0" orientation="landscape" verticalDpi="1200" r:id="rId1"/>
  <headerFooter>
    <oddFooter>&amp;L&amp;"-,Kursiv"&amp;K00-049Vorname Name&amp;C&amp;"-,Kursiv"&amp;K00-049&amp;D&amp;R&amp;"-,Kursiv"&amp;K00-049Kandidatennummer</oddFoot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C000"/>
    <pageSetUpPr fitToPage="1"/>
  </sheetPr>
  <dimension ref="A1:P36"/>
  <sheetViews>
    <sheetView zoomScaleNormal="100" workbookViewId="0">
      <selection activeCell="J9" sqref="J9"/>
    </sheetView>
  </sheetViews>
  <sheetFormatPr baseColWidth="10" defaultColWidth="11.42578125" defaultRowHeight="15" x14ac:dyDescent="0.25"/>
  <cols>
    <col min="1" max="1" width="11.42578125" style="3"/>
    <col min="2" max="2" width="20.42578125" style="3" customWidth="1"/>
    <col min="3" max="3" width="16.42578125" style="3" customWidth="1"/>
    <col min="4" max="5" width="15.7109375" style="3" customWidth="1"/>
    <col min="6" max="6" width="6.7109375" style="3" customWidth="1"/>
    <col min="7" max="7" width="15.140625" style="3" customWidth="1"/>
    <col min="8" max="8" width="21.85546875" style="3" customWidth="1"/>
    <col min="9" max="11" width="17.7109375" style="3" customWidth="1"/>
    <col min="12" max="12" width="5.42578125" style="3" customWidth="1"/>
    <col min="16" max="16" width="11.42578125" style="22"/>
    <col min="17" max="17" width="5.28515625" style="2" customWidth="1"/>
    <col min="18" max="16384" width="11.42578125" style="2"/>
  </cols>
  <sheetData>
    <row r="1" spans="1:15" ht="40.15" customHeight="1" x14ac:dyDescent="0.25">
      <c r="A1" s="55" t="s">
        <v>5</v>
      </c>
      <c r="B1" s="55"/>
      <c r="C1" s="55"/>
      <c r="D1" s="55"/>
      <c r="E1" s="55"/>
      <c r="F1" s="55"/>
      <c r="G1" s="55"/>
      <c r="H1" s="55"/>
      <c r="I1" s="54" t="s">
        <v>12</v>
      </c>
      <c r="J1" s="54"/>
      <c r="K1" s="19">
        <f>SUMIF(F$9:F$34,A5,I$9:I$34)</f>
        <v>60</v>
      </c>
      <c r="L1" s="9"/>
      <c r="M1" s="22"/>
      <c r="N1" s="22"/>
      <c r="O1" s="22"/>
    </row>
    <row r="2" spans="1:15" ht="40.15" customHeight="1" x14ac:dyDescent="0.25">
      <c r="A2" s="55"/>
      <c r="B2" s="55"/>
      <c r="C2" s="55"/>
      <c r="D2" s="55"/>
      <c r="E2" s="55"/>
      <c r="F2" s="55"/>
      <c r="G2" s="55"/>
      <c r="H2" s="55"/>
      <c r="I2" s="54" t="s">
        <v>11</v>
      </c>
      <c r="J2" s="54"/>
      <c r="K2" s="19">
        <f>SUMIF(F$9:F$34,A6,I$9:I$34)</f>
        <v>62.5</v>
      </c>
      <c r="L2" s="9"/>
      <c r="M2" s="22"/>
      <c r="N2" s="22"/>
      <c r="O2" s="22"/>
    </row>
    <row r="3" spans="1:15" ht="8.65" customHeight="1" x14ac:dyDescent="0.35">
      <c r="A3" s="10"/>
      <c r="B3" s="10"/>
      <c r="C3" s="11"/>
      <c r="D3" s="11"/>
      <c r="E3" s="10"/>
      <c r="F3" s="10"/>
      <c r="G3" s="11"/>
      <c r="H3" s="12"/>
      <c r="I3" s="12"/>
      <c r="J3" s="12"/>
      <c r="K3" s="12"/>
      <c r="L3" s="9"/>
      <c r="M3" s="22"/>
      <c r="N3" s="22"/>
      <c r="O3" s="22"/>
    </row>
    <row r="4" spans="1:15" ht="24.95" customHeight="1" x14ac:dyDescent="0.35">
      <c r="A4" s="18" t="s">
        <v>6</v>
      </c>
      <c r="B4" s="15"/>
      <c r="C4" s="15"/>
      <c r="D4" s="15"/>
      <c r="E4" s="15"/>
      <c r="F4" s="15"/>
      <c r="G4" s="16"/>
      <c r="H4" s="1"/>
      <c r="I4" s="1"/>
      <c r="J4" s="1"/>
      <c r="K4" s="1"/>
      <c r="L4" s="9"/>
      <c r="M4" s="22"/>
      <c r="N4" s="22"/>
      <c r="O4" s="22"/>
    </row>
    <row r="5" spans="1:15" ht="24.95" customHeight="1" x14ac:dyDescent="0.35">
      <c r="A5" s="14" t="s">
        <v>9</v>
      </c>
      <c r="B5" s="13">
        <v>0.75</v>
      </c>
      <c r="C5" s="15"/>
      <c r="D5" s="52" t="s">
        <v>27</v>
      </c>
      <c r="E5" s="53"/>
      <c r="F5" s="53"/>
      <c r="G5" s="53"/>
      <c r="H5" s="53"/>
      <c r="I5" s="53"/>
      <c r="J5" s="40"/>
      <c r="K5" s="41"/>
      <c r="L5" s="9"/>
      <c r="M5" s="22"/>
      <c r="N5" s="22"/>
      <c r="O5" s="22"/>
    </row>
    <row r="6" spans="1:15" ht="24.95" customHeight="1" x14ac:dyDescent="0.35">
      <c r="A6" s="14" t="s">
        <v>10</v>
      </c>
      <c r="B6" s="13">
        <v>1.25</v>
      </c>
      <c r="C6" s="15"/>
      <c r="D6" s="53"/>
      <c r="E6" s="53"/>
      <c r="F6" s="53"/>
      <c r="G6" s="53"/>
      <c r="H6" s="53"/>
      <c r="I6" s="53"/>
      <c r="J6" s="40"/>
      <c r="K6" s="41"/>
      <c r="L6" s="9"/>
      <c r="M6" s="22"/>
      <c r="N6" s="22"/>
      <c r="O6" s="22"/>
    </row>
    <row r="7" spans="1:15" ht="8.65" customHeight="1" x14ac:dyDescent="0.25">
      <c r="A7" s="11"/>
      <c r="B7" s="11"/>
      <c r="C7" s="20"/>
      <c r="D7" s="20"/>
      <c r="E7" s="20"/>
      <c r="F7" s="20"/>
      <c r="G7" s="20"/>
      <c r="H7" s="20"/>
      <c r="I7" s="12"/>
      <c r="J7" s="12"/>
      <c r="K7" s="12"/>
      <c r="L7" s="9"/>
      <c r="M7" s="22"/>
      <c r="N7" s="22"/>
      <c r="O7" s="22"/>
    </row>
    <row r="8" spans="1:15" ht="45" x14ac:dyDescent="0.25">
      <c r="A8" s="4" t="s">
        <v>13</v>
      </c>
      <c r="B8" s="4" t="s">
        <v>7</v>
      </c>
      <c r="C8" s="4" t="s">
        <v>8</v>
      </c>
      <c r="D8" s="4" t="s">
        <v>0</v>
      </c>
      <c r="E8" s="5" t="s">
        <v>1</v>
      </c>
      <c r="F8" s="4" t="s">
        <v>2</v>
      </c>
      <c r="G8" s="6" t="s">
        <v>3</v>
      </c>
      <c r="H8" s="7" t="s">
        <v>20</v>
      </c>
      <c r="I8" s="6" t="s">
        <v>4</v>
      </c>
      <c r="J8" s="6" t="s">
        <v>28</v>
      </c>
      <c r="K8" s="6" t="s">
        <v>19</v>
      </c>
      <c r="L8" s="9"/>
      <c r="M8" s="22"/>
      <c r="N8" s="27" t="s">
        <v>13</v>
      </c>
      <c r="O8" s="27" t="s">
        <v>14</v>
      </c>
    </row>
    <row r="9" spans="1:15" ht="23.65" customHeight="1" x14ac:dyDescent="0.25">
      <c r="A9" s="3" t="s">
        <v>15</v>
      </c>
      <c r="B9" s="17">
        <v>641002</v>
      </c>
      <c r="C9" s="30">
        <v>43587</v>
      </c>
      <c r="D9" s="8">
        <v>0.38549768518518518</v>
      </c>
      <c r="E9" s="8">
        <v>0.38790509259259259</v>
      </c>
      <c r="F9" s="3" t="str">
        <f t="shared" ref="F9:F34" si="0">IF(OR(TEXT(C9,"TTT")="Sa",TEXT(C9,"TTT")="So"),A$6,A$5)</f>
        <v>MoFr</v>
      </c>
      <c r="G9" s="42">
        <v>3.472222222222222E-3</v>
      </c>
      <c r="H9" s="44">
        <f t="shared" ref="H9:H34" si="1">IF(ISBLANK(G9),"",ROUNDUP((G9*24*60),0)/(24*60))</f>
        <v>3.472222222222222E-3</v>
      </c>
      <c r="I9" s="46">
        <f>IF(ISBLANK(G9),"",IF(F9=A$5,B$5*H9*24*60,B$6*H9*24*60))</f>
        <v>3.75</v>
      </c>
      <c r="J9" s="43">
        <v>0.5</v>
      </c>
      <c r="K9" s="29">
        <f>I9-J9</f>
        <v>3.25</v>
      </c>
      <c r="L9" s="9"/>
      <c r="M9" s="22"/>
      <c r="N9" s="26" t="s">
        <v>15</v>
      </c>
      <c r="O9" s="24">
        <v>7.0000000000000007E-2</v>
      </c>
    </row>
    <row r="10" spans="1:15" ht="23.65" customHeight="1" x14ac:dyDescent="0.25">
      <c r="A10" s="3" t="s">
        <v>16</v>
      </c>
      <c r="B10" s="17">
        <v>123987</v>
      </c>
      <c r="C10" s="30">
        <v>43587</v>
      </c>
      <c r="D10" s="8">
        <v>0.41778935185185184</v>
      </c>
      <c r="E10" s="8">
        <v>0.41927083333333331</v>
      </c>
      <c r="F10" s="3" t="str">
        <f t="shared" si="0"/>
        <v>MoFr</v>
      </c>
      <c r="G10" s="42">
        <v>3.472222222222222E-3</v>
      </c>
      <c r="H10" s="44">
        <f t="shared" si="1"/>
        <v>3.472222222222222E-3</v>
      </c>
      <c r="I10" s="46">
        <f t="shared" ref="I10:I34" si="2">IF(ISBLANK(G10),"",IF(F10=A$5,B$5*H10*24*60,B$6*H10*24*60))</f>
        <v>3.75</v>
      </c>
      <c r="J10" s="43">
        <v>0.5</v>
      </c>
      <c r="K10" s="29">
        <f t="shared" ref="K10:K34" si="3">I10-J10</f>
        <v>3.25</v>
      </c>
      <c r="L10" s="23"/>
      <c r="M10" s="22"/>
      <c r="N10" s="28" t="s">
        <v>16</v>
      </c>
      <c r="O10" s="24">
        <v>0</v>
      </c>
    </row>
    <row r="11" spans="1:15" ht="23.65" customHeight="1" x14ac:dyDescent="0.25">
      <c r="A11" s="3" t="s">
        <v>18</v>
      </c>
      <c r="B11" s="17">
        <v>456321</v>
      </c>
      <c r="C11" s="30">
        <v>43588</v>
      </c>
      <c r="D11" s="8">
        <v>0.54994212962962963</v>
      </c>
      <c r="E11" s="8">
        <v>0.56193287037037043</v>
      </c>
      <c r="F11" s="3" t="str">
        <f t="shared" si="0"/>
        <v>MoFr</v>
      </c>
      <c r="G11" s="42">
        <v>3.4722222222222199E-3</v>
      </c>
      <c r="H11" s="44">
        <f t="shared" si="1"/>
        <v>3.472222222222222E-3</v>
      </c>
      <c r="I11" s="46">
        <f t="shared" si="2"/>
        <v>3.75</v>
      </c>
      <c r="J11" s="43">
        <v>0.5</v>
      </c>
      <c r="K11" s="29">
        <f t="shared" si="3"/>
        <v>3.25</v>
      </c>
      <c r="L11" s="9"/>
      <c r="M11" s="22"/>
      <c r="N11" s="26" t="s">
        <v>17</v>
      </c>
      <c r="O11" s="24">
        <v>0.03</v>
      </c>
    </row>
    <row r="12" spans="1:15" ht="23.65" customHeight="1" x14ac:dyDescent="0.25">
      <c r="A12" s="3" t="s">
        <v>17</v>
      </c>
      <c r="B12" s="17">
        <v>234987</v>
      </c>
      <c r="C12" s="30">
        <v>43588</v>
      </c>
      <c r="D12" s="8">
        <v>0.50480324074074068</v>
      </c>
      <c r="E12" s="8">
        <v>0.50746527777777783</v>
      </c>
      <c r="F12" s="3" t="str">
        <f t="shared" si="0"/>
        <v>MoFr</v>
      </c>
      <c r="G12" s="42">
        <v>3.4722222222222199E-3</v>
      </c>
      <c r="H12" s="44">
        <f t="shared" si="1"/>
        <v>3.472222222222222E-3</v>
      </c>
      <c r="I12" s="46">
        <f t="shared" si="2"/>
        <v>3.75</v>
      </c>
      <c r="J12" s="43">
        <v>0.5</v>
      </c>
      <c r="K12" s="29">
        <f t="shared" si="3"/>
        <v>3.25</v>
      </c>
      <c r="L12" s="9"/>
      <c r="M12" s="22"/>
      <c r="N12" s="26" t="s">
        <v>18</v>
      </c>
      <c r="O12" s="25">
        <v>0.02</v>
      </c>
    </row>
    <row r="13" spans="1:15" ht="23.65" customHeight="1" x14ac:dyDescent="0.25">
      <c r="A13" s="3" t="s">
        <v>15</v>
      </c>
      <c r="B13" s="17">
        <v>476222</v>
      </c>
      <c r="C13" s="30">
        <v>43589</v>
      </c>
      <c r="D13" s="8">
        <v>0.35736111111111107</v>
      </c>
      <c r="E13" s="8">
        <v>0.36262731481481486</v>
      </c>
      <c r="F13" s="3" t="str">
        <f t="shared" si="0"/>
        <v>SaSo</v>
      </c>
      <c r="G13" s="42">
        <v>3.4722222222222199E-3</v>
      </c>
      <c r="H13" s="44">
        <f t="shared" si="1"/>
        <v>3.472222222222222E-3</v>
      </c>
      <c r="I13" s="46">
        <f t="shared" si="2"/>
        <v>6.25</v>
      </c>
      <c r="J13" s="43">
        <v>0.5</v>
      </c>
      <c r="K13" s="29">
        <f t="shared" si="3"/>
        <v>5.75</v>
      </c>
      <c r="L13" s="9"/>
      <c r="M13" s="22"/>
      <c r="O13" s="22"/>
    </row>
    <row r="14" spans="1:15" ht="23.65" customHeight="1" x14ac:dyDescent="0.25">
      <c r="A14" s="3" t="s">
        <v>16</v>
      </c>
      <c r="B14" s="17">
        <v>678543</v>
      </c>
      <c r="C14" s="30">
        <v>43589</v>
      </c>
      <c r="D14" s="8">
        <v>0.58915509259259258</v>
      </c>
      <c r="E14" s="8">
        <v>0.5924652777777778</v>
      </c>
      <c r="F14" s="3" t="str">
        <f t="shared" si="0"/>
        <v>SaSo</v>
      </c>
      <c r="G14" s="42">
        <v>3.4722222222222199E-3</v>
      </c>
      <c r="H14" s="44">
        <f t="shared" si="1"/>
        <v>3.472222222222222E-3</v>
      </c>
      <c r="I14" s="46">
        <f t="shared" si="2"/>
        <v>6.25</v>
      </c>
      <c r="J14" s="43">
        <v>0.5</v>
      </c>
      <c r="K14" s="29">
        <f t="shared" si="3"/>
        <v>5.75</v>
      </c>
      <c r="L14" s="9"/>
      <c r="M14" s="22"/>
      <c r="N14" s="22"/>
      <c r="O14" s="22"/>
    </row>
    <row r="15" spans="1:15" ht="23.65" customHeight="1" x14ac:dyDescent="0.25">
      <c r="A15" s="3" t="s">
        <v>16</v>
      </c>
      <c r="B15" s="17">
        <v>567443</v>
      </c>
      <c r="C15" s="30">
        <v>43590</v>
      </c>
      <c r="D15" s="8">
        <v>0.7153356481481481</v>
      </c>
      <c r="E15" s="8">
        <v>0.72736111111111112</v>
      </c>
      <c r="F15" s="3" t="str">
        <f t="shared" si="0"/>
        <v>SaSo</v>
      </c>
      <c r="G15" s="42">
        <v>3.4722222222222199E-3</v>
      </c>
      <c r="H15" s="44">
        <f t="shared" si="1"/>
        <v>3.472222222222222E-3</v>
      </c>
      <c r="I15" s="46">
        <f t="shared" si="2"/>
        <v>6.25</v>
      </c>
      <c r="J15" s="43">
        <v>0.5</v>
      </c>
      <c r="K15" s="29">
        <f t="shared" si="3"/>
        <v>5.75</v>
      </c>
      <c r="L15" s="9"/>
      <c r="M15" s="22"/>
      <c r="N15" s="22"/>
      <c r="O15" s="22"/>
    </row>
    <row r="16" spans="1:15" ht="23.65" customHeight="1" x14ac:dyDescent="0.25">
      <c r="A16" s="3" t="s">
        <v>16</v>
      </c>
      <c r="B16" s="17">
        <v>568321</v>
      </c>
      <c r="C16" s="30">
        <v>43590</v>
      </c>
      <c r="D16" s="8">
        <v>0.44804398148148145</v>
      </c>
      <c r="E16" s="8">
        <v>0.45689814814814816</v>
      </c>
      <c r="F16" s="3" t="str">
        <f t="shared" si="0"/>
        <v>SaSo</v>
      </c>
      <c r="G16" s="42">
        <v>3.4722222222222199E-3</v>
      </c>
      <c r="H16" s="44">
        <f t="shared" si="1"/>
        <v>3.472222222222222E-3</v>
      </c>
      <c r="I16" s="46">
        <f t="shared" si="2"/>
        <v>6.25</v>
      </c>
      <c r="J16" s="43">
        <v>0.5</v>
      </c>
      <c r="K16" s="29">
        <f t="shared" si="3"/>
        <v>5.75</v>
      </c>
      <c r="L16" s="9"/>
      <c r="M16" s="22"/>
      <c r="N16" s="22"/>
      <c r="O16" s="22"/>
    </row>
    <row r="17" spans="1:15" ht="23.65" customHeight="1" x14ac:dyDescent="0.25">
      <c r="A17" s="3" t="s">
        <v>16</v>
      </c>
      <c r="B17" s="17">
        <v>432678</v>
      </c>
      <c r="C17" s="30">
        <v>43591</v>
      </c>
      <c r="D17" s="8">
        <v>0.62596064814814811</v>
      </c>
      <c r="E17" s="8">
        <v>0.6419097222222222</v>
      </c>
      <c r="F17" s="3" t="str">
        <f t="shared" si="0"/>
        <v>MoFr</v>
      </c>
      <c r="G17" s="42">
        <v>3.4722222222222199E-3</v>
      </c>
      <c r="H17" s="44">
        <f t="shared" si="1"/>
        <v>3.472222222222222E-3</v>
      </c>
      <c r="I17" s="46">
        <f t="shared" si="2"/>
        <v>3.75</v>
      </c>
      <c r="J17" s="43">
        <v>0.5</v>
      </c>
      <c r="K17" s="29">
        <f t="shared" si="3"/>
        <v>3.25</v>
      </c>
      <c r="L17" s="9"/>
      <c r="N17" s="22"/>
      <c r="O17" s="22"/>
    </row>
    <row r="18" spans="1:15" ht="23.65" customHeight="1" x14ac:dyDescent="0.25">
      <c r="A18" s="3" t="s">
        <v>17</v>
      </c>
      <c r="B18" s="17">
        <v>679432</v>
      </c>
      <c r="C18" s="30">
        <v>43591</v>
      </c>
      <c r="D18" s="8">
        <v>0.46605324074074073</v>
      </c>
      <c r="E18" s="8">
        <v>0.47840277777777779</v>
      </c>
      <c r="F18" s="3" t="str">
        <f t="shared" si="0"/>
        <v>MoFr</v>
      </c>
      <c r="G18" s="42">
        <v>3.4722222222222199E-3</v>
      </c>
      <c r="H18" s="44">
        <f t="shared" si="1"/>
        <v>3.472222222222222E-3</v>
      </c>
      <c r="I18" s="46">
        <f t="shared" si="2"/>
        <v>3.75</v>
      </c>
      <c r="J18" s="43">
        <v>0.5</v>
      </c>
      <c r="K18" s="29">
        <f t="shared" si="3"/>
        <v>3.25</v>
      </c>
      <c r="L18" s="9"/>
      <c r="M18" s="22"/>
      <c r="N18" s="22"/>
      <c r="O18" s="22"/>
    </row>
    <row r="19" spans="1:15" ht="23.65" customHeight="1" x14ac:dyDescent="0.25">
      <c r="A19" s="3" t="s">
        <v>16</v>
      </c>
      <c r="B19" s="17">
        <v>557890</v>
      </c>
      <c r="C19" s="30">
        <v>43591</v>
      </c>
      <c r="D19" s="8">
        <v>0.69167824074074069</v>
      </c>
      <c r="E19" s="8">
        <v>0.70679398148148154</v>
      </c>
      <c r="F19" s="3" t="str">
        <f t="shared" si="0"/>
        <v>MoFr</v>
      </c>
      <c r="G19" s="42">
        <v>3.4722222222222199E-3</v>
      </c>
      <c r="H19" s="44">
        <f t="shared" si="1"/>
        <v>3.472222222222222E-3</v>
      </c>
      <c r="I19" s="46">
        <f t="shared" si="2"/>
        <v>3.75</v>
      </c>
      <c r="J19" s="43">
        <v>0.5</v>
      </c>
      <c r="K19" s="29">
        <f t="shared" si="3"/>
        <v>3.25</v>
      </c>
      <c r="L19" s="9"/>
      <c r="M19" s="22"/>
      <c r="N19" s="22"/>
      <c r="O19" s="22"/>
    </row>
    <row r="20" spans="1:15" ht="23.65" customHeight="1" x14ac:dyDescent="0.25">
      <c r="A20" s="3" t="s">
        <v>15</v>
      </c>
      <c r="B20" s="17">
        <v>897432</v>
      </c>
      <c r="C20" s="30">
        <v>43592</v>
      </c>
      <c r="D20" s="8">
        <v>0.78152777777777782</v>
      </c>
      <c r="E20" s="8">
        <v>0.79162037037037036</v>
      </c>
      <c r="F20" s="3" t="str">
        <f t="shared" si="0"/>
        <v>MoFr</v>
      </c>
      <c r="G20" s="42">
        <v>3.4722222222222199E-3</v>
      </c>
      <c r="H20" s="44">
        <f t="shared" si="1"/>
        <v>3.472222222222222E-3</v>
      </c>
      <c r="I20" s="46">
        <f t="shared" si="2"/>
        <v>3.75</v>
      </c>
      <c r="J20" s="43">
        <v>0.5</v>
      </c>
      <c r="K20" s="29">
        <f t="shared" si="3"/>
        <v>3.25</v>
      </c>
      <c r="L20" s="9"/>
      <c r="M20" s="22"/>
      <c r="N20" s="22"/>
      <c r="O20" s="22"/>
    </row>
    <row r="21" spans="1:15" ht="23.65" customHeight="1" x14ac:dyDescent="0.25">
      <c r="A21" s="3" t="s">
        <v>18</v>
      </c>
      <c r="B21" s="17">
        <v>789021</v>
      </c>
      <c r="C21" s="30">
        <v>43592</v>
      </c>
      <c r="D21" s="8">
        <v>0.79276620370370365</v>
      </c>
      <c r="E21" s="8">
        <v>0.80500000000000005</v>
      </c>
      <c r="F21" s="3" t="str">
        <f t="shared" si="0"/>
        <v>MoFr</v>
      </c>
      <c r="G21" s="42">
        <v>3.4722222222222199E-3</v>
      </c>
      <c r="H21" s="44">
        <f t="shared" si="1"/>
        <v>3.472222222222222E-3</v>
      </c>
      <c r="I21" s="46">
        <f t="shared" si="2"/>
        <v>3.75</v>
      </c>
      <c r="J21" s="43">
        <v>0.5</v>
      </c>
      <c r="K21" s="29">
        <f t="shared" si="3"/>
        <v>3.25</v>
      </c>
      <c r="L21" s="9"/>
      <c r="M21" s="22"/>
      <c r="N21" s="22"/>
      <c r="O21" s="22"/>
    </row>
    <row r="22" spans="1:15" ht="23.65" customHeight="1" x14ac:dyDescent="0.25">
      <c r="A22" s="3" t="s">
        <v>16</v>
      </c>
      <c r="B22" s="17">
        <v>346112</v>
      </c>
      <c r="C22" s="30">
        <v>43592</v>
      </c>
      <c r="D22" s="8">
        <v>0.41415509259259259</v>
      </c>
      <c r="E22" s="8">
        <v>0.42390046296296297</v>
      </c>
      <c r="F22" s="3" t="str">
        <f t="shared" si="0"/>
        <v>MoFr</v>
      </c>
      <c r="G22" s="42">
        <v>3.4722222222222199E-3</v>
      </c>
      <c r="H22" s="44">
        <f t="shared" si="1"/>
        <v>3.472222222222222E-3</v>
      </c>
      <c r="I22" s="46">
        <f t="shared" si="2"/>
        <v>3.75</v>
      </c>
      <c r="J22" s="43">
        <v>0.5</v>
      </c>
      <c r="K22" s="29">
        <f t="shared" si="3"/>
        <v>3.25</v>
      </c>
      <c r="L22" s="9"/>
      <c r="M22" s="22"/>
      <c r="N22" s="22"/>
      <c r="O22" s="22"/>
    </row>
    <row r="23" spans="1:15" ht="23.65" customHeight="1" x14ac:dyDescent="0.25">
      <c r="A23" s="3" t="s">
        <v>17</v>
      </c>
      <c r="B23" s="17">
        <v>984567</v>
      </c>
      <c r="C23" s="30">
        <v>43593</v>
      </c>
      <c r="D23" s="8">
        <v>0.39190972222222226</v>
      </c>
      <c r="E23" s="8">
        <v>0.40074074074074079</v>
      </c>
      <c r="F23" s="3" t="str">
        <f t="shared" si="0"/>
        <v>MoFr</v>
      </c>
      <c r="G23" s="42">
        <v>3.4722222222222199E-3</v>
      </c>
      <c r="H23" s="44">
        <f t="shared" si="1"/>
        <v>3.472222222222222E-3</v>
      </c>
      <c r="I23" s="46">
        <f t="shared" si="2"/>
        <v>3.75</v>
      </c>
      <c r="J23" s="43">
        <v>0.5</v>
      </c>
      <c r="K23" s="29">
        <f t="shared" si="3"/>
        <v>3.25</v>
      </c>
      <c r="L23" s="9"/>
      <c r="M23" s="22"/>
      <c r="N23" s="22"/>
      <c r="O23" s="22"/>
    </row>
    <row r="24" spans="1:15" ht="23.65" customHeight="1" x14ac:dyDescent="0.25">
      <c r="A24" s="3" t="s">
        <v>16</v>
      </c>
      <c r="B24" s="17">
        <v>113992</v>
      </c>
      <c r="C24" s="30">
        <v>43593</v>
      </c>
      <c r="D24" s="8">
        <v>0.8771874999999999</v>
      </c>
      <c r="E24" s="8">
        <v>0.89288194444444446</v>
      </c>
      <c r="F24" s="3" t="str">
        <f t="shared" si="0"/>
        <v>MoFr</v>
      </c>
      <c r="G24" s="42">
        <v>3.4722222222222199E-3</v>
      </c>
      <c r="H24" s="44">
        <f t="shared" si="1"/>
        <v>3.472222222222222E-3</v>
      </c>
      <c r="I24" s="46">
        <f t="shared" si="2"/>
        <v>3.75</v>
      </c>
      <c r="J24" s="43">
        <v>0.5</v>
      </c>
      <c r="K24" s="29">
        <f t="shared" si="3"/>
        <v>3.25</v>
      </c>
      <c r="L24" s="9"/>
      <c r="M24" s="22"/>
      <c r="N24" s="22"/>
      <c r="O24" s="22"/>
    </row>
    <row r="25" spans="1:15" ht="23.65" customHeight="1" x14ac:dyDescent="0.25">
      <c r="A25" s="3" t="s">
        <v>16</v>
      </c>
      <c r="B25" s="17">
        <v>952871</v>
      </c>
      <c r="C25" s="30">
        <v>43594</v>
      </c>
      <c r="D25" s="8">
        <v>0.54924768518518519</v>
      </c>
      <c r="E25" s="8">
        <v>0.56052083333333336</v>
      </c>
      <c r="F25" s="3" t="str">
        <f t="shared" si="0"/>
        <v>MoFr</v>
      </c>
      <c r="G25" s="42">
        <v>3.4722222222222199E-3</v>
      </c>
      <c r="H25" s="44">
        <f t="shared" si="1"/>
        <v>3.472222222222222E-3</v>
      </c>
      <c r="I25" s="46">
        <f t="shared" si="2"/>
        <v>3.75</v>
      </c>
      <c r="J25" s="43">
        <v>0.5</v>
      </c>
      <c r="K25" s="29">
        <f t="shared" si="3"/>
        <v>3.25</v>
      </c>
      <c r="L25" s="9"/>
      <c r="M25" s="22"/>
      <c r="N25" s="22"/>
      <c r="O25" s="22"/>
    </row>
    <row r="26" spans="1:15" ht="23.65" customHeight="1" x14ac:dyDescent="0.25">
      <c r="A26" s="3" t="s">
        <v>18</v>
      </c>
      <c r="B26" s="17">
        <v>972698</v>
      </c>
      <c r="C26" s="30">
        <v>43595</v>
      </c>
      <c r="D26" s="8">
        <v>0.59982638888888895</v>
      </c>
      <c r="E26" s="8">
        <v>0.60895833333333338</v>
      </c>
      <c r="F26" s="3" t="str">
        <f t="shared" si="0"/>
        <v>MoFr</v>
      </c>
      <c r="G26" s="42">
        <v>3.4722222222222199E-3</v>
      </c>
      <c r="H26" s="44">
        <f t="shared" si="1"/>
        <v>3.472222222222222E-3</v>
      </c>
      <c r="I26" s="46">
        <f t="shared" si="2"/>
        <v>3.75</v>
      </c>
      <c r="J26" s="43">
        <v>0.5</v>
      </c>
      <c r="K26" s="29">
        <f t="shared" si="3"/>
        <v>3.25</v>
      </c>
      <c r="L26" s="9"/>
      <c r="M26" s="22"/>
      <c r="N26" s="22"/>
      <c r="O26" s="22"/>
    </row>
    <row r="27" spans="1:15" ht="23.65" customHeight="1" x14ac:dyDescent="0.25">
      <c r="A27" s="3" t="s">
        <v>15</v>
      </c>
      <c r="B27" s="17">
        <v>259111</v>
      </c>
      <c r="C27" s="30">
        <v>43596</v>
      </c>
      <c r="D27" s="8">
        <v>0.65649305555555559</v>
      </c>
      <c r="E27" s="8">
        <v>0.70833333333333337</v>
      </c>
      <c r="F27" s="3" t="str">
        <f t="shared" si="0"/>
        <v>SaSo</v>
      </c>
      <c r="G27" s="42">
        <v>3.4722222222222199E-3</v>
      </c>
      <c r="H27" s="44">
        <f t="shared" si="1"/>
        <v>3.472222222222222E-3</v>
      </c>
      <c r="I27" s="46">
        <f t="shared" si="2"/>
        <v>6.25</v>
      </c>
      <c r="J27" s="43">
        <v>0.5</v>
      </c>
      <c r="K27" s="29">
        <f t="shared" si="3"/>
        <v>5.75</v>
      </c>
      <c r="L27" s="9"/>
      <c r="M27" s="22"/>
      <c r="N27" s="22"/>
      <c r="O27" s="22"/>
    </row>
    <row r="28" spans="1:15" ht="23.65" customHeight="1" x14ac:dyDescent="0.25">
      <c r="A28" s="3" t="s">
        <v>17</v>
      </c>
      <c r="B28" s="17">
        <v>326897</v>
      </c>
      <c r="C28" s="30">
        <v>43596</v>
      </c>
      <c r="D28" s="8">
        <v>0.47495370370370371</v>
      </c>
      <c r="E28" s="8">
        <v>0.48732638888888885</v>
      </c>
      <c r="F28" s="3" t="str">
        <f t="shared" si="0"/>
        <v>SaSo</v>
      </c>
      <c r="G28" s="42">
        <v>3.4722222222222199E-3</v>
      </c>
      <c r="H28" s="44">
        <f t="shared" si="1"/>
        <v>3.472222222222222E-3</v>
      </c>
      <c r="I28" s="46">
        <f t="shared" si="2"/>
        <v>6.25</v>
      </c>
      <c r="J28" s="43">
        <v>0.5</v>
      </c>
      <c r="K28" s="29">
        <f t="shared" si="3"/>
        <v>5.75</v>
      </c>
      <c r="L28" s="9"/>
      <c r="M28" s="22"/>
      <c r="N28" s="22"/>
      <c r="O28" s="22"/>
    </row>
    <row r="29" spans="1:15" ht="23.65" customHeight="1" x14ac:dyDescent="0.25">
      <c r="A29" s="3" t="s">
        <v>16</v>
      </c>
      <c r="B29" s="17">
        <v>654981</v>
      </c>
      <c r="C29" s="30">
        <v>43596</v>
      </c>
      <c r="D29" s="8">
        <v>0.44815972222222222</v>
      </c>
      <c r="E29" s="8">
        <v>0.45082175925925921</v>
      </c>
      <c r="F29" s="3" t="str">
        <f t="shared" si="0"/>
        <v>SaSo</v>
      </c>
      <c r="G29" s="42">
        <v>3.4722222222222199E-3</v>
      </c>
      <c r="H29" s="44">
        <f t="shared" si="1"/>
        <v>3.472222222222222E-3</v>
      </c>
      <c r="I29" s="46">
        <f t="shared" si="2"/>
        <v>6.25</v>
      </c>
      <c r="J29" s="43">
        <v>0.5</v>
      </c>
      <c r="K29" s="29">
        <f t="shared" si="3"/>
        <v>5.75</v>
      </c>
      <c r="L29" s="9"/>
      <c r="M29" s="22"/>
      <c r="N29" s="22"/>
      <c r="O29" s="22"/>
    </row>
    <row r="30" spans="1:15" ht="23.65" customHeight="1" x14ac:dyDescent="0.25">
      <c r="A30" s="3" t="s">
        <v>18</v>
      </c>
      <c r="B30" s="17">
        <v>985234</v>
      </c>
      <c r="C30" s="30">
        <v>43597</v>
      </c>
      <c r="D30" s="8">
        <v>0.60759259259259257</v>
      </c>
      <c r="E30" s="8">
        <v>0.61762731481481481</v>
      </c>
      <c r="F30" s="3" t="str">
        <f t="shared" si="0"/>
        <v>SaSo</v>
      </c>
      <c r="G30" s="42">
        <v>3.4722222222222199E-3</v>
      </c>
      <c r="H30" s="44">
        <f t="shared" si="1"/>
        <v>3.472222222222222E-3</v>
      </c>
      <c r="I30" s="46">
        <f t="shared" si="2"/>
        <v>6.25</v>
      </c>
      <c r="J30" s="43">
        <v>0.5</v>
      </c>
      <c r="K30" s="29">
        <f t="shared" si="3"/>
        <v>5.75</v>
      </c>
      <c r="L30" s="9"/>
      <c r="M30" s="22"/>
      <c r="N30" s="22"/>
      <c r="O30" s="22"/>
    </row>
    <row r="31" spans="1:15" ht="23.65" customHeight="1" x14ac:dyDescent="0.25">
      <c r="A31" s="3" t="s">
        <v>17</v>
      </c>
      <c r="B31" s="17">
        <v>246675</v>
      </c>
      <c r="C31" s="30">
        <v>43597</v>
      </c>
      <c r="D31" s="8">
        <v>0.55815972222222221</v>
      </c>
      <c r="E31" s="8">
        <v>0.56775462962962964</v>
      </c>
      <c r="F31" s="3" t="str">
        <f t="shared" si="0"/>
        <v>SaSo</v>
      </c>
      <c r="G31" s="42">
        <v>3.4722222222222199E-3</v>
      </c>
      <c r="H31" s="44">
        <f t="shared" si="1"/>
        <v>3.472222222222222E-3</v>
      </c>
      <c r="I31" s="46">
        <f t="shared" si="2"/>
        <v>6.25</v>
      </c>
      <c r="J31" s="43">
        <v>0.5</v>
      </c>
      <c r="K31" s="29">
        <f t="shared" si="3"/>
        <v>5.75</v>
      </c>
      <c r="L31" s="9"/>
      <c r="M31" s="22"/>
      <c r="N31" s="22"/>
      <c r="O31" s="22"/>
    </row>
    <row r="32" spans="1:15" ht="23.65" customHeight="1" x14ac:dyDescent="0.25">
      <c r="A32" s="3" t="s">
        <v>16</v>
      </c>
      <c r="B32" s="17">
        <v>324789</v>
      </c>
      <c r="C32" s="30">
        <v>43597</v>
      </c>
      <c r="D32" s="8">
        <v>0.5998148148148148</v>
      </c>
      <c r="E32" s="8">
        <v>0.61302083333333335</v>
      </c>
      <c r="F32" s="3" t="str">
        <f t="shared" si="0"/>
        <v>SaSo</v>
      </c>
      <c r="G32" s="42">
        <v>3.4722222222222199E-3</v>
      </c>
      <c r="H32" s="44">
        <f t="shared" si="1"/>
        <v>3.472222222222222E-3</v>
      </c>
      <c r="I32" s="46">
        <f t="shared" si="2"/>
        <v>6.25</v>
      </c>
      <c r="J32" s="43">
        <v>0.5</v>
      </c>
      <c r="K32" s="29">
        <f t="shared" si="3"/>
        <v>5.75</v>
      </c>
      <c r="L32" s="9"/>
      <c r="M32" s="22"/>
      <c r="N32" s="22"/>
      <c r="O32" s="22"/>
    </row>
    <row r="33" spans="1:15" ht="23.65" customHeight="1" x14ac:dyDescent="0.25">
      <c r="A33" s="3" t="s">
        <v>16</v>
      </c>
      <c r="B33" s="17">
        <v>235789</v>
      </c>
      <c r="C33" s="30">
        <v>43598</v>
      </c>
      <c r="D33" s="8">
        <v>0.65689814814814818</v>
      </c>
      <c r="E33" s="8">
        <v>0.66219907407407408</v>
      </c>
      <c r="F33" s="3" t="str">
        <f t="shared" si="0"/>
        <v>MoFr</v>
      </c>
      <c r="G33" s="42">
        <v>3.4722222222222199E-3</v>
      </c>
      <c r="H33" s="44">
        <f t="shared" si="1"/>
        <v>3.472222222222222E-3</v>
      </c>
      <c r="I33" s="46">
        <f t="shared" si="2"/>
        <v>3.75</v>
      </c>
      <c r="J33" s="43">
        <v>0.5</v>
      </c>
      <c r="K33" s="29">
        <f t="shared" si="3"/>
        <v>3.25</v>
      </c>
      <c r="L33" s="9"/>
      <c r="M33" s="22"/>
      <c r="N33" s="22"/>
      <c r="O33" s="22"/>
    </row>
    <row r="34" spans="1:15" ht="23.65" customHeight="1" x14ac:dyDescent="0.25">
      <c r="A34" s="3" t="s">
        <v>16</v>
      </c>
      <c r="B34" s="17">
        <v>997443</v>
      </c>
      <c r="C34" s="30">
        <v>43599</v>
      </c>
      <c r="D34" s="8">
        <v>0.96232638888888899</v>
      </c>
      <c r="E34" s="8">
        <v>0.96459490740740739</v>
      </c>
      <c r="F34" s="3" t="str">
        <f t="shared" si="0"/>
        <v>MoFr</v>
      </c>
      <c r="G34" s="42">
        <v>3.4722222222222199E-3</v>
      </c>
      <c r="H34" s="44">
        <f t="shared" si="1"/>
        <v>3.472222222222222E-3</v>
      </c>
      <c r="I34" s="46">
        <f t="shared" si="2"/>
        <v>3.75</v>
      </c>
      <c r="J34" s="43">
        <v>0.5</v>
      </c>
      <c r="K34" s="29">
        <f t="shared" si="3"/>
        <v>3.25</v>
      </c>
      <c r="L34" s="9"/>
      <c r="M34" s="22"/>
      <c r="N34" s="22"/>
      <c r="O34" s="22"/>
    </row>
    <row r="35" spans="1:15" ht="28.5" customHeight="1" x14ac:dyDescent="0.25">
      <c r="D35" s="2"/>
      <c r="E35" s="2"/>
      <c r="F35" s="2"/>
      <c r="G35" s="2"/>
      <c r="H35" s="2"/>
      <c r="I35" s="2"/>
      <c r="J35" s="2"/>
      <c r="K35" s="2"/>
      <c r="L35" s="9"/>
      <c r="M35" s="22"/>
      <c r="N35" s="22"/>
      <c r="O35" s="22"/>
    </row>
    <row r="36" spans="1:15" x14ac:dyDescent="0.25">
      <c r="L36" s="2"/>
    </row>
  </sheetData>
  <mergeCells count="4">
    <mergeCell ref="D5:I6"/>
    <mergeCell ref="I1:J1"/>
    <mergeCell ref="I2:J2"/>
    <mergeCell ref="A1:H2"/>
  </mergeCells>
  <conditionalFormatting sqref="E9:E34">
    <cfRule type="cellIs" dxfId="0" priority="1" operator="greaterThanOrEqual">
      <formula>0.708333333333333</formula>
    </cfRule>
  </conditionalFormatting>
  <pageMargins left="1.1811023622047245" right="0.78740157480314965" top="1.1811023622047245" bottom="1.1811023622047245" header="0.31496062992125984" footer="0.31496062992125984"/>
  <pageSetup paperSize="9" scale="71" fitToHeight="0" orientation="landscape" verticalDpi="1200" r:id="rId1"/>
  <headerFooter>
    <oddFooter>&amp;L&amp;"-,Kursiv"&amp;K00-049Vorname Name&amp;C&amp;"-,Kursiv"&amp;K00-049&amp;D&amp;R&amp;"-,Kursiv"&amp;K00-049Kandidatennummer</oddFooter>
  </headerFooter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E12"/>
  <sheetViews>
    <sheetView zoomScale="115" zoomScaleNormal="115" workbookViewId="0">
      <selection activeCell="E7" sqref="E7"/>
    </sheetView>
  </sheetViews>
  <sheetFormatPr baseColWidth="10" defaultRowHeight="15" x14ac:dyDescent="0.25"/>
  <sheetData>
    <row r="1" spans="1:5" ht="34.9" customHeight="1" x14ac:dyDescent="0.25">
      <c r="A1" s="35" t="s">
        <v>25</v>
      </c>
      <c r="B1" s="33"/>
      <c r="C1" s="33"/>
      <c r="D1" s="33"/>
      <c r="E1" s="33"/>
    </row>
    <row r="2" spans="1:5" x14ac:dyDescent="0.25">
      <c r="A2" s="34" t="s">
        <v>26</v>
      </c>
      <c r="B2" s="28"/>
      <c r="C2" s="28"/>
      <c r="D2" s="28"/>
      <c r="E2" s="28"/>
    </row>
    <row r="3" spans="1:5" ht="25.5" customHeight="1" x14ac:dyDescent="0.25">
      <c r="B3" s="36" t="s">
        <v>21</v>
      </c>
      <c r="C3" s="36" t="s">
        <v>23</v>
      </c>
      <c r="D3" s="37" t="s">
        <v>22</v>
      </c>
      <c r="E3" s="37" t="s">
        <v>24</v>
      </c>
    </row>
    <row r="4" spans="1:5" ht="25.5" customHeight="1" x14ac:dyDescent="0.25">
      <c r="A4" s="31">
        <v>43191</v>
      </c>
      <c r="B4" s="32">
        <v>5527.67</v>
      </c>
      <c r="C4" s="32">
        <v>92.92</v>
      </c>
      <c r="D4" s="32">
        <v>307.19</v>
      </c>
      <c r="E4" s="32">
        <v>141.63999999999999</v>
      </c>
    </row>
    <row r="5" spans="1:5" ht="25.5" customHeight="1" x14ac:dyDescent="0.25">
      <c r="A5" s="38">
        <v>43192</v>
      </c>
      <c r="B5" s="39">
        <v>5741.43</v>
      </c>
      <c r="C5" s="39">
        <v>96.8</v>
      </c>
      <c r="D5" s="39">
        <v>312.52999999999997</v>
      </c>
      <c r="E5" s="39">
        <v>143.71</v>
      </c>
    </row>
    <row r="6" spans="1:5" ht="25.5" customHeight="1" x14ac:dyDescent="0.25">
      <c r="A6" s="31">
        <v>43193</v>
      </c>
      <c r="B6" s="32">
        <v>6053.67</v>
      </c>
      <c r="C6" s="32">
        <v>109.43</v>
      </c>
      <c r="D6" s="32">
        <v>339.05</v>
      </c>
      <c r="E6" s="32">
        <v>153.88</v>
      </c>
    </row>
    <row r="7" spans="1:5" ht="25.5" customHeight="1" x14ac:dyDescent="0.25">
      <c r="A7" s="38">
        <v>43194</v>
      </c>
      <c r="B7" s="39">
        <v>5530.8</v>
      </c>
      <c r="C7" s="39">
        <v>96.38</v>
      </c>
      <c r="D7" s="39">
        <v>307.79000000000002</v>
      </c>
      <c r="E7" s="39">
        <v>137.77000000000001</v>
      </c>
    </row>
    <row r="8" spans="1:5" ht="25.5" customHeight="1" x14ac:dyDescent="0.25">
      <c r="A8" s="31">
        <v>43195</v>
      </c>
      <c r="B8" s="32">
        <v>5524.89</v>
      </c>
      <c r="C8" s="32">
        <v>96.84</v>
      </c>
      <c r="D8" s="32">
        <v>310.93</v>
      </c>
      <c r="E8" s="32">
        <v>140.06</v>
      </c>
    </row>
    <row r="9" spans="1:5" ht="25.5" customHeight="1" x14ac:dyDescent="0.25">
      <c r="A9" s="38">
        <v>43196</v>
      </c>
      <c r="B9" s="39">
        <v>5392.55</v>
      </c>
      <c r="C9" s="39">
        <v>92.06</v>
      </c>
      <c r="D9" s="39">
        <v>301.22000000000003</v>
      </c>
      <c r="E9" s="39">
        <v>131.31</v>
      </c>
    </row>
    <row r="10" spans="1:5" ht="25.5" customHeight="1" x14ac:dyDescent="0.25">
      <c r="A10" s="31">
        <v>43197</v>
      </c>
      <c r="B10" s="32">
        <v>5719.01</v>
      </c>
      <c r="C10" s="32">
        <v>96.49</v>
      </c>
      <c r="D10" s="32">
        <v>319.08</v>
      </c>
      <c r="E10" s="32">
        <v>139.25</v>
      </c>
    </row>
    <row r="12" spans="1:5" ht="20.45" customHeight="1" x14ac:dyDescent="0.25"/>
  </sheetData>
  <pageMargins left="0.7" right="0.7" top="0.78740157499999996" bottom="0.78740157499999996" header="0.3" footer="0.3"/>
  <pageSetup paperSize="9" orientation="portrait" horizontalDpi="1200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</vt:i4>
      </vt:variant>
      <vt:variant>
        <vt:lpstr>Benannte Bereiche</vt:lpstr>
      </vt:variant>
      <vt:variant>
        <vt:i4>4</vt:i4>
      </vt:variant>
    </vt:vector>
  </HeadingPairs>
  <TitlesOfParts>
    <vt:vector size="7" baseType="lpstr">
      <vt:lpstr>Hotline (Lösung)</vt:lpstr>
      <vt:lpstr>Hotline (Lösung Ersatzdaten)</vt:lpstr>
      <vt:lpstr>Kurse (Lösung)</vt:lpstr>
      <vt:lpstr>'Hotline (Lösung Ersatzdaten)'!Druckbereich</vt:lpstr>
      <vt:lpstr>'Hotline (Lösung)'!Druckbereich</vt:lpstr>
      <vt:lpstr>'Hotline (Lösung Ersatzdaten)'!Drucktitel</vt:lpstr>
      <vt:lpstr>'Hotline (Lösung)'!Drucktitel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2019-02-20T13:17:31Z</dcterms:modified>
</cp:coreProperties>
</file>