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-inklusive Korrekturen\QV-IKA-2017-B-Profil-Serie B2_06-06-2017\B2_Musterloesungen\"/>
    </mc:Choice>
  </mc:AlternateContent>
  <bookViews>
    <workbookView xWindow="0" yWindow="4485" windowWidth="16860" windowHeight="6165"/>
  </bookViews>
  <sheets>
    <sheet name="Anmeldungen" sheetId="1" r:id="rId1"/>
  </sheets>
  <definedNames>
    <definedName name="_xlnm.Print_Titles" localSheetId="0">Anmeldungen!$9:$9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1" l="1"/>
  <c r="N44" i="1" l="1"/>
  <c r="N46" i="1"/>
  <c r="N48" i="1"/>
  <c r="N50" i="1"/>
  <c r="N42" i="1"/>
  <c r="N12" i="1"/>
  <c r="N14" i="1"/>
  <c r="N16" i="1"/>
  <c r="N18" i="1"/>
  <c r="N20" i="1"/>
  <c r="N22" i="1"/>
  <c r="N24" i="1"/>
  <c r="N26" i="1"/>
  <c r="N28" i="1"/>
  <c r="N51" i="1"/>
  <c r="N49" i="1"/>
  <c r="N47" i="1"/>
  <c r="N45" i="1"/>
  <c r="N43" i="1"/>
  <c r="N39" i="1"/>
  <c r="N38" i="1"/>
  <c r="N37" i="1"/>
  <c r="N36" i="1"/>
  <c r="N35" i="1"/>
  <c r="N34" i="1"/>
  <c r="N33" i="1"/>
  <c r="N32" i="1"/>
  <c r="N31" i="1"/>
  <c r="N27" i="1"/>
  <c r="N25" i="1"/>
  <c r="N23" i="1"/>
  <c r="N21" i="1"/>
  <c r="N19" i="1"/>
  <c r="N17" i="1"/>
  <c r="N15" i="1"/>
  <c r="N13" i="1"/>
  <c r="N11" i="1"/>
  <c r="E54" i="1" l="1"/>
  <c r="C55" i="1"/>
  <c r="C56" i="1"/>
  <c r="C54" i="1"/>
  <c r="C53" i="1"/>
  <c r="L51" i="1"/>
  <c r="J51" i="1"/>
  <c r="L50" i="1"/>
  <c r="J50" i="1"/>
  <c r="L49" i="1"/>
  <c r="J49" i="1"/>
  <c r="L48" i="1"/>
  <c r="J48" i="1"/>
  <c r="L47" i="1"/>
  <c r="J47" i="1"/>
  <c r="L46" i="1"/>
  <c r="J46" i="1"/>
  <c r="L45" i="1"/>
  <c r="J45" i="1"/>
  <c r="L44" i="1"/>
  <c r="J44" i="1"/>
  <c r="L43" i="1"/>
  <c r="J43" i="1"/>
  <c r="L42" i="1"/>
  <c r="J42" i="1"/>
  <c r="L39" i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28" i="1"/>
  <c r="J28" i="1"/>
  <c r="L27" i="1"/>
  <c r="J27" i="1"/>
  <c r="L26" i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J14" i="1"/>
  <c r="L13" i="1"/>
  <c r="J13" i="1"/>
  <c r="L12" i="1"/>
  <c r="J12" i="1"/>
  <c r="L11" i="1"/>
  <c r="J11" i="1"/>
</calcChain>
</file>

<file path=xl/sharedStrings.xml><?xml version="1.0" encoding="utf-8"?>
<sst xmlns="http://schemas.openxmlformats.org/spreadsheetml/2006/main" count="240" uniqueCount="105">
  <si>
    <t>Nadja</t>
  </si>
  <si>
    <t>Sieber</t>
  </si>
  <si>
    <t>Older</t>
  </si>
  <si>
    <t>Petra</t>
  </si>
  <si>
    <t>Küng</t>
  </si>
  <si>
    <t>Weber</t>
  </si>
  <si>
    <t>Knecht</t>
  </si>
  <si>
    <t>Jolanda</t>
  </si>
  <si>
    <t>Ramseier</t>
  </si>
  <si>
    <t>Roth</t>
  </si>
  <si>
    <t>Siegenthaler</t>
  </si>
  <si>
    <t>Klara</t>
  </si>
  <si>
    <t>Beutler</t>
  </si>
  <si>
    <t>Fritz</t>
  </si>
  <si>
    <t>Hänni</t>
  </si>
  <si>
    <t>Samuela</t>
  </si>
  <si>
    <t>Anna</t>
  </si>
  <si>
    <t>Iris</t>
  </si>
  <si>
    <t>Ottilia</t>
  </si>
  <si>
    <t>Franziska</t>
  </si>
  <si>
    <t>Markus</t>
  </si>
  <si>
    <t>Gruber</t>
  </si>
  <si>
    <t>Erst</t>
  </si>
  <si>
    <t>Bruno</t>
  </si>
  <si>
    <t>Aschwanden</t>
  </si>
  <si>
    <t>Bracher</t>
  </si>
  <si>
    <t>Heinz</t>
  </si>
  <si>
    <t>Lerch</t>
  </si>
  <si>
    <t>Anton</t>
  </si>
  <si>
    <t>Hofer</t>
  </si>
  <si>
    <t>Urs</t>
  </si>
  <si>
    <t>Roland</t>
  </si>
  <si>
    <t>Bieri</t>
  </si>
  <si>
    <t>Jodler Gruppe</t>
  </si>
  <si>
    <t>Jodelchörli am Napf</t>
  </si>
  <si>
    <t>Jodlerklub Trubschachen</t>
  </si>
  <si>
    <t>Jodlerfründe Eriz</t>
  </si>
  <si>
    <t>Langnauer Jodlerinnen</t>
  </si>
  <si>
    <t>Frauenjodelchor Eggiwil</t>
  </si>
  <si>
    <t>Jodlerbuebe Trub</t>
  </si>
  <si>
    <t>Jodlerkub Alpeanemone</t>
  </si>
  <si>
    <t>Jutzerbuebe Rüdersau</t>
  </si>
  <si>
    <t>Jodlerklub Bärgfinke</t>
  </si>
  <si>
    <t>Klasse</t>
  </si>
  <si>
    <t>Verband</t>
  </si>
  <si>
    <t>ZSJV</t>
  </si>
  <si>
    <t>BKJV</t>
  </si>
  <si>
    <t>x</t>
  </si>
  <si>
    <t>Teilnahmekosten</t>
  </si>
  <si>
    <t>Gasthof zum Bären</t>
  </si>
  <si>
    <t>Landgasthof Hirschen</t>
  </si>
  <si>
    <t>B&amp;B Bauernhof H. Schmid</t>
  </si>
  <si>
    <t>B&amp;B Bauernhof D. Anker</t>
  </si>
  <si>
    <t>inkl. Frühstück</t>
  </si>
  <si>
    <t>B&amp;B Biohof Erni</t>
  </si>
  <si>
    <t>Teilnehmende Wettkämpfe Jodeln</t>
  </si>
  <si>
    <t>A</t>
  </si>
  <si>
    <t>B</t>
  </si>
  <si>
    <t>C</t>
  </si>
  <si>
    <t>D</t>
  </si>
  <si>
    <t>E</t>
  </si>
  <si>
    <t>P</t>
  </si>
  <si>
    <t>G</t>
  </si>
  <si>
    <t>Gruppenunterkunft</t>
  </si>
  <si>
    <t>Kategorie</t>
  </si>
  <si>
    <t>-</t>
  </si>
  <si>
    <t>Total Personen</t>
  </si>
  <si>
    <t>NWSJV</t>
  </si>
  <si>
    <t>Ausserkantonale</t>
  </si>
  <si>
    <t>Teilnahmekosten
pro Person</t>
  </si>
  <si>
    <t>Unterkunft 
pro Person</t>
  </si>
  <si>
    <t>Unterkünfte: Pauschalpreise Jodlertreffen pro Person und Nacht</t>
  </si>
  <si>
    <t>Unterkunft-
Kategorie</t>
  </si>
  <si>
    <t>Jodlerinnen und Jodler Einzel</t>
  </si>
  <si>
    <t>Jodler Duett, Terzett und Quartett</t>
  </si>
  <si>
    <t>Anzahl 
Frauen</t>
  </si>
  <si>
    <t>Übersicht Unterkunftsbuchungen</t>
  </si>
  <si>
    <t>Private Unterkunft</t>
  </si>
  <si>
    <t>Urs
Sandra</t>
  </si>
  <si>
    <t>Ineichen
Thomi</t>
  </si>
  <si>
    <t>Felix
Ursula</t>
  </si>
  <si>
    <t>Studer
Brunner</t>
  </si>
  <si>
    <t>Sonja
Luisa</t>
  </si>
  <si>
    <t>Lötscher
Schmidlin</t>
  </si>
  <si>
    <t>Hans
Brigitte</t>
  </si>
  <si>
    <t>Schöni
Schöni</t>
  </si>
  <si>
    <t>Pia
Albin
Franz</t>
  </si>
  <si>
    <t>Stadelmann
Rösti
Amstutz</t>
  </si>
  <si>
    <t>Martin
Dora
Matthias</t>
  </si>
  <si>
    <t>von Allmen
von Allmen
von Allmen</t>
  </si>
  <si>
    <t>Hanni
Mario
Therese</t>
  </si>
  <si>
    <t>Sutter
Blaser
Blaser</t>
  </si>
  <si>
    <t>Beat
Susanne
Doris
Sascha</t>
  </si>
  <si>
    <t>Studer
Schöni
Schöni
Schöni</t>
  </si>
  <si>
    <t>Daniel
Hans-Peter
André
Livia</t>
  </si>
  <si>
    <t>Christen
Bieri
Bieri
Vögeli</t>
  </si>
  <si>
    <t>Total Kosten</t>
  </si>
  <si>
    <t>Jodlerklub Echo</t>
  </si>
  <si>
    <t>Anzahl Pers.
inkl. 
Begleitung</t>
  </si>
  <si>
    <t>Anzahl Gruppen
Klasse 1</t>
  </si>
  <si>
    <t>Vortrag 
Nr.</t>
  </si>
  <si>
    <t>Total Pers. in Jodlergruppen</t>
  </si>
  <si>
    <t>Total Frauen in Jodlergruppen</t>
  </si>
  <si>
    <t>%-Anteil Frauen in Jodlergruppen</t>
  </si>
  <si>
    <t>Festabzeichen
pro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</si>
</sst>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-\ &quot;CHF&quot;_ ;_ * #,##0.00\-\ &quot;CHF&quot;_ ;_ * &quot;-&quot;??_-\ &quot;CHF&quot;_ ;_ @_ 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/>
    <xf numFmtId="0" fontId="4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3" fillId="2" borderId="0" xfId="0" applyFont="1" applyFill="1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0" fillId="3" borderId="2" xfId="0" applyFill="1" applyBorder="1"/>
    <xf numFmtId="0" fontId="0" fillId="4" borderId="1" xfId="0" applyFill="1" applyBorder="1" applyAlignment="1">
      <alignment horizontal="center"/>
    </xf>
    <xf numFmtId="0" fontId="1" fillId="5" borderId="0" xfId="0" applyFont="1" applyFill="1" applyBorder="1"/>
    <xf numFmtId="0" fontId="0" fillId="5" borderId="0" xfId="0" applyFill="1" applyBorder="1"/>
    <xf numFmtId="0" fontId="3" fillId="5" borderId="0" xfId="0" applyFont="1" applyFill="1" applyBorder="1" applyAlignment="1">
      <alignment horizontal="center" wrapText="1"/>
    </xf>
    <xf numFmtId="0" fontId="1" fillId="5" borderId="0" xfId="0" applyFont="1" applyFill="1" applyBorder="1" applyAlignment="1">
      <alignment horizontal="center"/>
    </xf>
    <xf numFmtId="164" fontId="0" fillId="3" borderId="5" xfId="0" applyNumberFormat="1" applyFill="1" applyBorder="1"/>
    <xf numFmtId="0" fontId="0" fillId="3" borderId="6" xfId="0" applyFill="1" applyBorder="1"/>
    <xf numFmtId="0" fontId="0" fillId="3" borderId="3" xfId="0" applyFill="1" applyBorder="1"/>
    <xf numFmtId="0" fontId="0" fillId="3" borderId="2" xfId="0" applyFill="1" applyBorder="1" applyAlignment="1">
      <alignment horizontal="left"/>
    </xf>
    <xf numFmtId="0" fontId="1" fillId="5" borderId="0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0" fillId="3" borderId="9" xfId="0" applyFont="1" applyFill="1" applyBorder="1"/>
    <xf numFmtId="0" fontId="0" fillId="3" borderId="8" xfId="0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ont="1" applyFill="1" applyBorder="1"/>
    <xf numFmtId="164" fontId="0" fillId="3" borderId="13" xfId="0" applyNumberFormat="1" applyFill="1" applyBorder="1"/>
    <xf numFmtId="0" fontId="0" fillId="3" borderId="14" xfId="0" applyFill="1" applyBorder="1"/>
    <xf numFmtId="0" fontId="3" fillId="2" borderId="15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164" fontId="0" fillId="3" borderId="4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2" xfId="0" applyFont="1" applyBorder="1" applyAlignment="1">
      <alignment horizontal="left"/>
    </xf>
    <xf numFmtId="0" fontId="1" fillId="5" borderId="0" xfId="0" applyFont="1" applyFill="1" applyBorder="1" applyAlignment="1">
      <alignment horizontal="center" wrapText="1"/>
    </xf>
    <xf numFmtId="0" fontId="0" fillId="0" borderId="17" xfId="0" applyBorder="1" applyAlignment="1">
      <alignment horizontal="right"/>
    </xf>
    <xf numFmtId="0" fontId="1" fillId="4" borderId="17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0" xfId="0" applyFill="1" applyBorder="1"/>
    <xf numFmtId="0" fontId="3" fillId="0" borderId="0" xfId="0" applyFont="1" applyFill="1" applyBorder="1"/>
    <xf numFmtId="0" fontId="1" fillId="0" borderId="0" xfId="0" applyFont="1" applyFill="1" applyBorder="1" applyAlignment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5" borderId="0" xfId="0" applyFont="1" applyFill="1" applyBorder="1" applyAlignment="1">
      <alignment horizontal="left" textRotation="90" wrapText="1"/>
    </xf>
    <xf numFmtId="164" fontId="0" fillId="4" borderId="1" xfId="0" applyNumberFormat="1" applyFill="1" applyBorder="1" applyAlignment="1">
      <alignment horizontal="left"/>
    </xf>
    <xf numFmtId="164" fontId="0" fillId="4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164" fontId="0" fillId="4" borderId="2" xfId="0" applyNumberFormat="1" applyFill="1" applyBorder="1" applyAlignment="1"/>
    <xf numFmtId="164" fontId="0" fillId="4" borderId="1" xfId="0" applyNumberFormat="1" applyFill="1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/>
    <xf numFmtId="0" fontId="0" fillId="4" borderId="0" xfId="0" applyFill="1"/>
    <xf numFmtId="0" fontId="1" fillId="4" borderId="0" xfId="0" applyFont="1" applyFill="1"/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5" borderId="0" xfId="0" applyFont="1" applyFill="1" applyBorder="1" applyAlignment="1">
      <alignment horizontal="right" textRotation="90" wrapText="1"/>
    </xf>
    <xf numFmtId="164" fontId="0" fillId="0" borderId="2" xfId="0" applyNumberFormat="1" applyBorder="1" applyAlignment="1">
      <alignment horizontal="center"/>
    </xf>
    <xf numFmtId="165" fontId="1" fillId="4" borderId="17" xfId="1" applyNumberFormat="1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20" xfId="0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4" borderId="16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Prozent" xfId="1" builtinId="5"/>
    <cellStyle name="Standard" xfId="0" builtinId="0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Unterkunftsübersicht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EB-4E46-80DC-C8CCC75875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2EB-4E46-80DC-C8CCC75875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2EB-4E46-80DC-C8CCC75875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2EB-4E46-80DC-C8CCC75875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2EB-4E46-80DC-C8CCC75875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36-4F0F-BD9C-A5332AF0366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2EB-4E46-80DC-C8CCC75875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Anmeldungen!$R$11:$R$17</c:f>
              <c:strCache>
                <c:ptCount val="7"/>
                <c:pt idx="0">
                  <c:v>B&amp;B Bauernhof H. Schmid</c:v>
                </c:pt>
                <c:pt idx="1">
                  <c:v>B&amp;B Bauernhof D. Anker</c:v>
                </c:pt>
                <c:pt idx="2">
                  <c:v>B&amp;B Biohof Erni</c:v>
                </c:pt>
                <c:pt idx="3">
                  <c:v>Gasthof zum Bären</c:v>
                </c:pt>
                <c:pt idx="4">
                  <c:v>Landgasthof Hirschen</c:v>
                </c:pt>
                <c:pt idx="5">
                  <c:v>Private Unterkunft</c:v>
                </c:pt>
                <c:pt idx="6">
                  <c:v>Gruppenunterkunft</c:v>
                </c:pt>
              </c:strCache>
            </c:strRef>
          </c:cat>
          <c:val>
            <c:numRef>
              <c:f>Anmeldungen!$S$11:$S$17</c:f>
              <c:numCache>
                <c:formatCode>General</c:formatCode>
                <c:ptCount val="7"/>
                <c:pt idx="0">
                  <c:v>6</c:v>
                </c:pt>
                <c:pt idx="1">
                  <c:v>3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111</c:v>
                </c:pt>
                <c:pt idx="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6-4F0F-BD9C-A5332AF0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3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34018</xdr:colOff>
      <xdr:row>18</xdr:row>
      <xdr:rowOff>33336</xdr:rowOff>
    </xdr:from>
    <xdr:to>
      <xdr:col>24</xdr:col>
      <xdr:colOff>727363</xdr:colOff>
      <xdr:row>37</xdr:row>
      <xdr:rowOff>684068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zoomScale="80" zoomScaleNormal="80" workbookViewId="0">
      <selection activeCell="D3" sqref="D3"/>
    </sheetView>
  </sheetViews>
  <sheetFormatPr baseColWidth="10" defaultRowHeight="15" x14ac:dyDescent="0.25"/>
  <cols>
    <col min="1" max="1" width="9" customWidth="1"/>
    <col min="2" max="2" width="13.28515625" customWidth="1"/>
    <col min="3" max="3" width="14.28515625" style="1" customWidth="1"/>
    <col min="4" max="4" width="14.28515625" style="30" customWidth="1"/>
    <col min="5" max="8" width="4.5703125" style="1" customWidth="1"/>
    <col min="9" max="9" width="5.7109375" style="30" bestFit="1" customWidth="1"/>
    <col min="10" max="10" width="16.5703125" style="30" customWidth="1"/>
    <col min="11" max="11" width="6.140625" style="16" customWidth="1"/>
    <col min="12" max="12" width="12.28515625" customWidth="1"/>
    <col min="13" max="13" width="13.5703125" style="1" customWidth="1"/>
    <col min="14" max="14" width="15.140625" customWidth="1"/>
    <col min="15" max="15" width="8.85546875" style="1" customWidth="1"/>
    <col min="16" max="16" width="5" customWidth="1"/>
    <col min="17" max="17" width="12.28515625" customWidth="1"/>
    <col min="18" max="18" width="24" customWidth="1"/>
    <col min="19" max="19" width="12.5703125" customWidth="1"/>
    <col min="20" max="20" width="18.28515625" customWidth="1"/>
  </cols>
  <sheetData>
    <row r="1" spans="1:20" ht="38.25" customHeight="1" thickBot="1" x14ac:dyDescent="0.5">
      <c r="A1" s="9" t="s">
        <v>55</v>
      </c>
      <c r="Q1" s="48" t="s">
        <v>72</v>
      </c>
      <c r="R1" s="45" t="s">
        <v>71</v>
      </c>
      <c r="S1" s="46"/>
      <c r="T1" s="47"/>
    </row>
    <row r="2" spans="1:20" x14ac:dyDescent="0.25">
      <c r="Q2" s="41" t="s">
        <v>56</v>
      </c>
      <c r="R2" s="42" t="s">
        <v>51</v>
      </c>
      <c r="S2" s="43">
        <v>34</v>
      </c>
      <c r="T2" s="44" t="s">
        <v>53</v>
      </c>
    </row>
    <row r="3" spans="1:20" x14ac:dyDescent="0.25">
      <c r="A3" s="27" t="s">
        <v>48</v>
      </c>
      <c r="B3" s="19"/>
      <c r="C3" s="28" t="s">
        <v>46</v>
      </c>
      <c r="D3" s="49">
        <v>70</v>
      </c>
      <c r="Q3" s="39" t="s">
        <v>57</v>
      </c>
      <c r="R3" s="38" t="s">
        <v>52</v>
      </c>
      <c r="S3" s="25">
        <v>28</v>
      </c>
      <c r="T3" s="26" t="s">
        <v>53</v>
      </c>
    </row>
    <row r="4" spans="1:20" x14ac:dyDescent="0.25">
      <c r="A4" s="27" t="s">
        <v>48</v>
      </c>
      <c r="B4" s="19"/>
      <c r="C4" s="28" t="s">
        <v>68</v>
      </c>
      <c r="D4" s="49">
        <v>80</v>
      </c>
      <c r="Q4" s="39" t="s">
        <v>58</v>
      </c>
      <c r="R4" s="38" t="s">
        <v>54</v>
      </c>
      <c r="S4" s="25">
        <v>30</v>
      </c>
      <c r="T4" s="26" t="s">
        <v>53</v>
      </c>
    </row>
    <row r="5" spans="1:20" x14ac:dyDescent="0.25">
      <c r="A5" s="1"/>
      <c r="B5" s="1"/>
      <c r="D5" s="1"/>
      <c r="Q5" s="40" t="s">
        <v>59</v>
      </c>
      <c r="R5" s="38" t="s">
        <v>49</v>
      </c>
      <c r="S5" s="25">
        <v>80</v>
      </c>
      <c r="T5" s="26" t="s">
        <v>53</v>
      </c>
    </row>
    <row r="6" spans="1:20" x14ac:dyDescent="0.25">
      <c r="A6" s="8"/>
      <c r="B6" s="8"/>
      <c r="C6" s="11"/>
      <c r="D6" s="50"/>
      <c r="Q6" s="40" t="s">
        <v>60</v>
      </c>
      <c r="R6" s="38" t="s">
        <v>50</v>
      </c>
      <c r="S6" s="25">
        <v>75</v>
      </c>
      <c r="T6" s="26" t="s">
        <v>53</v>
      </c>
    </row>
    <row r="7" spans="1:20" x14ac:dyDescent="0.25">
      <c r="Q7" s="40" t="s">
        <v>62</v>
      </c>
      <c r="R7" s="38" t="s">
        <v>63</v>
      </c>
      <c r="S7" s="25">
        <v>19</v>
      </c>
      <c r="T7" s="26" t="s">
        <v>65</v>
      </c>
    </row>
    <row r="8" spans="1:20" x14ac:dyDescent="0.25">
      <c r="A8" s="5"/>
      <c r="B8" s="5"/>
      <c r="C8" s="12"/>
      <c r="D8" s="31"/>
      <c r="E8" s="91" t="s">
        <v>43</v>
      </c>
      <c r="F8" s="91"/>
      <c r="G8" s="91"/>
      <c r="H8" s="91"/>
      <c r="I8" s="31"/>
      <c r="J8" s="31"/>
      <c r="K8" s="17"/>
      <c r="L8" s="5"/>
      <c r="M8" s="12"/>
      <c r="Q8" s="40" t="s">
        <v>61</v>
      </c>
      <c r="R8" s="38" t="s">
        <v>77</v>
      </c>
      <c r="S8" s="25">
        <v>0</v>
      </c>
      <c r="T8" s="26" t="s">
        <v>65</v>
      </c>
    </row>
    <row r="9" spans="1:20" ht="61.9" customHeight="1" x14ac:dyDescent="0.25">
      <c r="A9" s="21" t="s">
        <v>64</v>
      </c>
      <c r="B9" s="22"/>
      <c r="C9" s="23" t="s">
        <v>98</v>
      </c>
      <c r="D9" s="32" t="s">
        <v>44</v>
      </c>
      <c r="E9" s="24">
        <v>1</v>
      </c>
      <c r="F9" s="24">
        <v>2</v>
      </c>
      <c r="G9" s="24">
        <v>3</v>
      </c>
      <c r="H9" s="24">
        <v>4</v>
      </c>
      <c r="I9" s="68" t="s">
        <v>100</v>
      </c>
      <c r="J9" s="36" t="s">
        <v>69</v>
      </c>
      <c r="K9" s="81" t="s">
        <v>72</v>
      </c>
      <c r="L9" s="29" t="s">
        <v>70</v>
      </c>
      <c r="M9" s="29" t="s">
        <v>104</v>
      </c>
      <c r="N9" s="21" t="s">
        <v>96</v>
      </c>
      <c r="O9" s="52" t="s">
        <v>75</v>
      </c>
      <c r="P9" s="58"/>
    </row>
    <row r="10" spans="1:20" x14ac:dyDescent="0.25">
      <c r="A10" s="13" t="s">
        <v>73</v>
      </c>
      <c r="B10" s="13"/>
      <c r="C10" s="13"/>
      <c r="D10" s="33"/>
      <c r="E10" s="13"/>
      <c r="F10" s="13"/>
      <c r="G10" s="13"/>
      <c r="H10" s="13"/>
      <c r="I10" s="33"/>
      <c r="J10" s="33"/>
      <c r="K10" s="18"/>
      <c r="L10" s="13"/>
      <c r="M10" s="13"/>
      <c r="N10" s="13"/>
      <c r="O10" s="37"/>
      <c r="P10" s="57"/>
      <c r="Q10" s="84" t="s">
        <v>76</v>
      </c>
      <c r="R10" s="84"/>
      <c r="S10" s="84"/>
    </row>
    <row r="11" spans="1:20" x14ac:dyDescent="0.25">
      <c r="A11" s="2" t="s">
        <v>15</v>
      </c>
      <c r="B11" s="2" t="s">
        <v>1</v>
      </c>
      <c r="C11" s="6">
        <v>2</v>
      </c>
      <c r="D11" s="35" t="s">
        <v>46</v>
      </c>
      <c r="E11" s="6" t="s">
        <v>47</v>
      </c>
      <c r="F11" s="6"/>
      <c r="G11" s="6"/>
      <c r="H11" s="6"/>
      <c r="I11" s="34">
        <v>4</v>
      </c>
      <c r="J11" s="69">
        <f>IF(D11=$C$3,$D$3,$D$4)</f>
        <v>70</v>
      </c>
      <c r="K11" s="14" t="s">
        <v>56</v>
      </c>
      <c r="L11" s="70">
        <f>VLOOKUP(K11,$Q$2:$T$8,3)</f>
        <v>34</v>
      </c>
      <c r="M11" s="82">
        <v>5</v>
      </c>
      <c r="N11" s="70">
        <f>C11*(J11+L11+M11)</f>
        <v>218</v>
      </c>
      <c r="O11" s="66">
        <v>2</v>
      </c>
      <c r="P11" s="4"/>
      <c r="Q11" s="39" t="s">
        <v>56</v>
      </c>
      <c r="R11" s="42" t="s">
        <v>51</v>
      </c>
      <c r="S11" s="40">
        <v>6</v>
      </c>
    </row>
    <row r="12" spans="1:20" x14ac:dyDescent="0.25">
      <c r="A12" s="3" t="s">
        <v>0</v>
      </c>
      <c r="B12" s="3" t="s">
        <v>2</v>
      </c>
      <c r="C12" s="7">
        <v>1</v>
      </c>
      <c r="D12" s="35" t="s">
        <v>45</v>
      </c>
      <c r="E12" s="7" t="s">
        <v>47</v>
      </c>
      <c r="F12" s="7"/>
      <c r="G12" s="7"/>
      <c r="H12" s="7"/>
      <c r="I12" s="35">
        <v>5</v>
      </c>
      <c r="J12" s="69">
        <f t="shared" ref="J12:J28" si="0">IF(D12=$C$3,$D$3,$D$4)</f>
        <v>80</v>
      </c>
      <c r="K12" s="15" t="s">
        <v>61</v>
      </c>
      <c r="L12" s="70">
        <f t="shared" ref="L12:L28" si="1">VLOOKUP(K12,$Q$2:$T$8,3)</f>
        <v>0</v>
      </c>
      <c r="M12" s="82">
        <v>5</v>
      </c>
      <c r="N12" s="70">
        <f t="shared" ref="N12:N28" si="2">C12*(J12+L12+M12)</f>
        <v>85</v>
      </c>
      <c r="O12" s="67">
        <v>1</v>
      </c>
      <c r="P12" s="4"/>
      <c r="Q12" s="39" t="s">
        <v>57</v>
      </c>
      <c r="R12" s="38" t="s">
        <v>52</v>
      </c>
      <c r="S12" s="40">
        <v>3</v>
      </c>
    </row>
    <row r="13" spans="1:20" x14ac:dyDescent="0.25">
      <c r="A13" s="3" t="s">
        <v>16</v>
      </c>
      <c r="B13" s="3" t="s">
        <v>5</v>
      </c>
      <c r="C13" s="7">
        <v>2</v>
      </c>
      <c r="D13" s="35" t="s">
        <v>46</v>
      </c>
      <c r="E13" s="7"/>
      <c r="F13" s="7"/>
      <c r="G13" s="7"/>
      <c r="H13" s="7"/>
      <c r="I13" s="35">
        <v>8</v>
      </c>
      <c r="J13" s="69">
        <f t="shared" si="0"/>
        <v>70</v>
      </c>
      <c r="K13" s="15" t="s">
        <v>56</v>
      </c>
      <c r="L13" s="70">
        <f t="shared" si="1"/>
        <v>34</v>
      </c>
      <c r="M13" s="82">
        <v>5</v>
      </c>
      <c r="N13" s="70">
        <f t="shared" si="2"/>
        <v>218</v>
      </c>
      <c r="O13" s="67">
        <v>1</v>
      </c>
      <c r="P13" s="4"/>
      <c r="Q13" s="40" t="s">
        <v>58</v>
      </c>
      <c r="R13" s="38" t="s">
        <v>54</v>
      </c>
      <c r="S13" s="40">
        <v>10</v>
      </c>
    </row>
    <row r="14" spans="1:20" x14ac:dyDescent="0.25">
      <c r="A14" s="3" t="s">
        <v>3</v>
      </c>
      <c r="B14" s="3" t="s">
        <v>6</v>
      </c>
      <c r="C14" s="7">
        <v>1</v>
      </c>
      <c r="D14" s="35" t="s">
        <v>46</v>
      </c>
      <c r="E14" s="7"/>
      <c r="F14" s="7" t="s">
        <v>47</v>
      </c>
      <c r="G14" s="7"/>
      <c r="H14" s="7"/>
      <c r="I14" s="35">
        <v>9</v>
      </c>
      <c r="J14" s="69">
        <f t="shared" si="0"/>
        <v>70</v>
      </c>
      <c r="K14" s="15" t="s">
        <v>61</v>
      </c>
      <c r="L14" s="70">
        <f t="shared" si="1"/>
        <v>0</v>
      </c>
      <c r="M14" s="82">
        <v>5</v>
      </c>
      <c r="N14" s="70">
        <f t="shared" si="2"/>
        <v>75</v>
      </c>
      <c r="O14" s="67">
        <v>1</v>
      </c>
      <c r="P14" s="4"/>
      <c r="Q14" s="40" t="s">
        <v>59</v>
      </c>
      <c r="R14" s="38" t="s">
        <v>49</v>
      </c>
      <c r="S14" s="40">
        <v>4</v>
      </c>
    </row>
    <row r="15" spans="1:20" x14ac:dyDescent="0.25">
      <c r="A15" s="3" t="s">
        <v>3</v>
      </c>
      <c r="B15" s="3" t="s">
        <v>4</v>
      </c>
      <c r="C15" s="7">
        <v>1</v>
      </c>
      <c r="D15" s="35" t="s">
        <v>46</v>
      </c>
      <c r="E15" s="7" t="s">
        <v>47</v>
      </c>
      <c r="F15" s="7"/>
      <c r="G15" s="7"/>
      <c r="H15" s="7"/>
      <c r="I15" s="35">
        <v>10</v>
      </c>
      <c r="J15" s="69">
        <f t="shared" si="0"/>
        <v>70</v>
      </c>
      <c r="K15" s="15" t="s">
        <v>61</v>
      </c>
      <c r="L15" s="70">
        <f t="shared" si="1"/>
        <v>0</v>
      </c>
      <c r="M15" s="82">
        <v>5</v>
      </c>
      <c r="N15" s="70">
        <f t="shared" si="2"/>
        <v>75</v>
      </c>
      <c r="O15" s="67">
        <v>1</v>
      </c>
      <c r="P15" s="4"/>
      <c r="Q15" s="40" t="s">
        <v>60</v>
      </c>
      <c r="R15" s="38" t="s">
        <v>50</v>
      </c>
      <c r="S15" s="40">
        <v>4</v>
      </c>
    </row>
    <row r="16" spans="1:20" x14ac:dyDescent="0.25">
      <c r="A16" s="3" t="s">
        <v>7</v>
      </c>
      <c r="B16" s="3" t="s">
        <v>8</v>
      </c>
      <c r="C16" s="7">
        <v>2</v>
      </c>
      <c r="D16" s="35" t="s">
        <v>46</v>
      </c>
      <c r="E16" s="7"/>
      <c r="F16" s="7" t="s">
        <v>47</v>
      </c>
      <c r="G16" s="7"/>
      <c r="H16" s="7"/>
      <c r="I16" s="35">
        <v>12</v>
      </c>
      <c r="J16" s="69">
        <f t="shared" si="0"/>
        <v>70</v>
      </c>
      <c r="K16" s="15" t="s">
        <v>58</v>
      </c>
      <c r="L16" s="70">
        <f t="shared" si="1"/>
        <v>30</v>
      </c>
      <c r="M16" s="82">
        <v>5</v>
      </c>
      <c r="N16" s="70">
        <f t="shared" si="2"/>
        <v>210</v>
      </c>
      <c r="O16" s="67">
        <v>1</v>
      </c>
      <c r="P16" s="4"/>
      <c r="Q16" s="41" t="s">
        <v>61</v>
      </c>
      <c r="R16" s="38" t="s">
        <v>77</v>
      </c>
      <c r="S16" s="40">
        <v>111</v>
      </c>
    </row>
    <row r="17" spans="1:25" x14ac:dyDescent="0.25">
      <c r="A17" s="3" t="s">
        <v>17</v>
      </c>
      <c r="B17" s="3" t="s">
        <v>9</v>
      </c>
      <c r="C17" s="7">
        <v>1</v>
      </c>
      <c r="D17" s="35" t="s">
        <v>46</v>
      </c>
      <c r="E17" s="7"/>
      <c r="F17" s="7"/>
      <c r="G17" s="7" t="s">
        <v>47</v>
      </c>
      <c r="H17" s="7"/>
      <c r="I17" s="35">
        <v>13</v>
      </c>
      <c r="J17" s="69">
        <f t="shared" si="0"/>
        <v>70</v>
      </c>
      <c r="K17" s="15" t="s">
        <v>59</v>
      </c>
      <c r="L17" s="70">
        <f t="shared" si="1"/>
        <v>80</v>
      </c>
      <c r="M17" s="82">
        <v>5</v>
      </c>
      <c r="N17" s="70">
        <f t="shared" si="2"/>
        <v>155</v>
      </c>
      <c r="O17" s="67">
        <v>1</v>
      </c>
      <c r="P17" s="4"/>
      <c r="Q17" s="39" t="s">
        <v>62</v>
      </c>
      <c r="R17" s="38" t="s">
        <v>63</v>
      </c>
      <c r="S17" s="40">
        <v>35</v>
      </c>
    </row>
    <row r="18" spans="1:25" x14ac:dyDescent="0.25">
      <c r="A18" s="3" t="s">
        <v>26</v>
      </c>
      <c r="B18" s="3" t="s">
        <v>27</v>
      </c>
      <c r="C18" s="7">
        <v>2</v>
      </c>
      <c r="D18" s="35" t="s">
        <v>46</v>
      </c>
      <c r="E18" s="7" t="s">
        <v>47</v>
      </c>
      <c r="F18" s="7"/>
      <c r="G18" s="7"/>
      <c r="H18" s="7"/>
      <c r="I18" s="35">
        <v>15</v>
      </c>
      <c r="J18" s="69">
        <f t="shared" si="0"/>
        <v>70</v>
      </c>
      <c r="K18" s="15" t="s">
        <v>61</v>
      </c>
      <c r="L18" s="70">
        <f t="shared" si="1"/>
        <v>0</v>
      </c>
      <c r="M18" s="82">
        <v>5</v>
      </c>
      <c r="N18" s="70">
        <f t="shared" si="2"/>
        <v>150</v>
      </c>
      <c r="O18" s="67">
        <v>1</v>
      </c>
      <c r="P18" s="4"/>
    </row>
    <row r="19" spans="1:25" x14ac:dyDescent="0.25">
      <c r="A19" s="3" t="s">
        <v>18</v>
      </c>
      <c r="B19" s="3" t="s">
        <v>10</v>
      </c>
      <c r="C19" s="7">
        <v>2</v>
      </c>
      <c r="D19" s="35" t="s">
        <v>46</v>
      </c>
      <c r="E19" s="7"/>
      <c r="F19" s="7" t="s">
        <v>47</v>
      </c>
      <c r="G19" s="7"/>
      <c r="H19" s="7" t="s">
        <v>47</v>
      </c>
      <c r="I19" s="35">
        <v>16</v>
      </c>
      <c r="J19" s="69">
        <f t="shared" si="0"/>
        <v>70</v>
      </c>
      <c r="K19" s="15" t="s">
        <v>60</v>
      </c>
      <c r="L19" s="70">
        <f t="shared" si="1"/>
        <v>75</v>
      </c>
      <c r="M19" s="82">
        <v>5</v>
      </c>
      <c r="N19" s="70">
        <f t="shared" si="2"/>
        <v>300</v>
      </c>
      <c r="O19" s="67">
        <v>1</v>
      </c>
      <c r="P19" s="4"/>
      <c r="Q19" s="77"/>
      <c r="R19" s="77"/>
      <c r="S19" s="77"/>
      <c r="T19" s="77"/>
      <c r="U19" s="77"/>
      <c r="V19" s="77"/>
      <c r="W19" s="77"/>
      <c r="X19" s="77"/>
      <c r="Y19" s="77"/>
    </row>
    <row r="20" spans="1:25" x14ac:dyDescent="0.25">
      <c r="A20" s="3" t="s">
        <v>11</v>
      </c>
      <c r="B20" s="3" t="s">
        <v>12</v>
      </c>
      <c r="C20" s="7">
        <v>1</v>
      </c>
      <c r="D20" s="35" t="s">
        <v>46</v>
      </c>
      <c r="E20" s="7" t="s">
        <v>47</v>
      </c>
      <c r="F20" s="7"/>
      <c r="G20" s="7"/>
      <c r="H20" s="7"/>
      <c r="I20" s="35">
        <v>18</v>
      </c>
      <c r="J20" s="69">
        <f t="shared" si="0"/>
        <v>70</v>
      </c>
      <c r="K20" s="15" t="s">
        <v>61</v>
      </c>
      <c r="L20" s="70">
        <f t="shared" si="1"/>
        <v>0</v>
      </c>
      <c r="M20" s="82">
        <v>5</v>
      </c>
      <c r="N20" s="70">
        <f t="shared" si="2"/>
        <v>75</v>
      </c>
      <c r="O20" s="67">
        <v>1</v>
      </c>
      <c r="P20" s="4"/>
      <c r="Q20" s="78"/>
      <c r="R20" s="77"/>
      <c r="S20" s="77"/>
      <c r="T20" s="77"/>
      <c r="U20" s="77"/>
      <c r="V20" s="77"/>
      <c r="W20" s="77"/>
      <c r="X20" s="77"/>
      <c r="Y20" s="77"/>
    </row>
    <row r="21" spans="1:25" x14ac:dyDescent="0.25">
      <c r="A21" s="2" t="s">
        <v>19</v>
      </c>
      <c r="B21" s="2" t="s">
        <v>14</v>
      </c>
      <c r="C21" s="6">
        <v>1</v>
      </c>
      <c r="D21" s="55" t="s">
        <v>45</v>
      </c>
      <c r="E21" s="6" t="s">
        <v>47</v>
      </c>
      <c r="F21" s="6"/>
      <c r="G21" s="6"/>
      <c r="H21" s="6"/>
      <c r="I21" s="55">
        <v>20</v>
      </c>
      <c r="J21" s="69">
        <f t="shared" si="0"/>
        <v>80</v>
      </c>
      <c r="K21" s="14" t="s">
        <v>60</v>
      </c>
      <c r="L21" s="70">
        <f t="shared" si="1"/>
        <v>75</v>
      </c>
      <c r="M21" s="82">
        <v>5</v>
      </c>
      <c r="N21" s="70">
        <f t="shared" si="2"/>
        <v>160</v>
      </c>
      <c r="O21" s="66">
        <v>0</v>
      </c>
      <c r="P21" s="4"/>
      <c r="Q21" s="77"/>
      <c r="R21" s="77"/>
      <c r="S21" s="77"/>
      <c r="T21" s="77"/>
      <c r="U21" s="77"/>
      <c r="V21" s="77"/>
      <c r="W21" s="77"/>
      <c r="X21" s="77"/>
      <c r="Y21" s="77"/>
    </row>
    <row r="22" spans="1:25" x14ac:dyDescent="0.25">
      <c r="A22" s="3" t="s">
        <v>23</v>
      </c>
      <c r="B22" s="3" t="s">
        <v>24</v>
      </c>
      <c r="C22" s="7">
        <v>1</v>
      </c>
      <c r="D22" s="51" t="s">
        <v>67</v>
      </c>
      <c r="E22" s="7"/>
      <c r="F22" s="7" t="s">
        <v>47</v>
      </c>
      <c r="G22" s="7"/>
      <c r="H22" s="7"/>
      <c r="I22" s="35">
        <v>23</v>
      </c>
      <c r="J22" s="69">
        <f t="shared" si="0"/>
        <v>80</v>
      </c>
      <c r="K22" s="15" t="s">
        <v>61</v>
      </c>
      <c r="L22" s="70">
        <f t="shared" si="1"/>
        <v>0</v>
      </c>
      <c r="M22" s="82">
        <v>5</v>
      </c>
      <c r="N22" s="70">
        <f t="shared" si="2"/>
        <v>85</v>
      </c>
      <c r="O22" s="67">
        <v>0</v>
      </c>
      <c r="P22" s="4"/>
      <c r="Q22" s="77"/>
      <c r="R22" s="77"/>
      <c r="S22" s="77"/>
      <c r="T22" s="77"/>
      <c r="U22" s="77"/>
      <c r="V22" s="77"/>
      <c r="W22" s="77"/>
      <c r="X22" s="77"/>
      <c r="Y22" s="77"/>
    </row>
    <row r="23" spans="1:25" x14ac:dyDescent="0.25">
      <c r="A23" s="3" t="s">
        <v>20</v>
      </c>
      <c r="B23" s="3" t="s">
        <v>21</v>
      </c>
      <c r="C23" s="7">
        <v>2</v>
      </c>
      <c r="D23" s="35" t="s">
        <v>45</v>
      </c>
      <c r="E23" s="7" t="s">
        <v>47</v>
      </c>
      <c r="F23" s="7"/>
      <c r="G23" s="7"/>
      <c r="H23" s="7"/>
      <c r="I23" s="35">
        <v>24</v>
      </c>
      <c r="J23" s="69">
        <f t="shared" si="0"/>
        <v>80</v>
      </c>
      <c r="K23" s="15" t="s">
        <v>60</v>
      </c>
      <c r="L23" s="70">
        <f t="shared" si="1"/>
        <v>75</v>
      </c>
      <c r="M23" s="82">
        <v>5</v>
      </c>
      <c r="N23" s="70">
        <f t="shared" si="2"/>
        <v>320</v>
      </c>
      <c r="O23" s="67">
        <v>0</v>
      </c>
      <c r="P23" s="4"/>
      <c r="Q23" s="77"/>
      <c r="R23" s="77"/>
      <c r="S23" s="77"/>
      <c r="T23" s="77"/>
      <c r="U23" s="77"/>
      <c r="V23" s="77"/>
      <c r="W23" s="77"/>
      <c r="X23" s="77"/>
      <c r="Y23" s="77"/>
    </row>
    <row r="24" spans="1:25" x14ac:dyDescent="0.25">
      <c r="A24" s="3" t="s">
        <v>30</v>
      </c>
      <c r="B24" s="3" t="s">
        <v>9</v>
      </c>
      <c r="C24" s="7">
        <v>1</v>
      </c>
      <c r="D24" s="35" t="s">
        <v>46</v>
      </c>
      <c r="E24" s="7" t="s">
        <v>47</v>
      </c>
      <c r="F24" s="7"/>
      <c r="G24" s="7"/>
      <c r="H24" s="7"/>
      <c r="I24" s="35">
        <v>25</v>
      </c>
      <c r="J24" s="69">
        <f t="shared" si="0"/>
        <v>70</v>
      </c>
      <c r="K24" s="15" t="s">
        <v>61</v>
      </c>
      <c r="L24" s="70">
        <f t="shared" si="1"/>
        <v>0</v>
      </c>
      <c r="M24" s="82">
        <v>5</v>
      </c>
      <c r="N24" s="70">
        <f t="shared" si="2"/>
        <v>75</v>
      </c>
      <c r="O24" s="67">
        <v>1</v>
      </c>
      <c r="P24" s="4"/>
      <c r="Q24" s="77"/>
      <c r="R24" s="77"/>
      <c r="S24" s="77"/>
      <c r="T24" s="77"/>
      <c r="U24" s="77"/>
      <c r="V24" s="77"/>
      <c r="W24" s="77"/>
      <c r="X24" s="77"/>
      <c r="Y24" s="77"/>
    </row>
    <row r="25" spans="1:25" x14ac:dyDescent="0.25">
      <c r="A25" s="3" t="s">
        <v>22</v>
      </c>
      <c r="B25" s="3" t="s">
        <v>1</v>
      </c>
      <c r="C25" s="7">
        <v>1</v>
      </c>
      <c r="D25" s="35" t="s">
        <v>46</v>
      </c>
      <c r="E25" s="7"/>
      <c r="F25" s="7" t="s">
        <v>47</v>
      </c>
      <c r="G25" s="7"/>
      <c r="H25" s="7"/>
      <c r="I25" s="35">
        <v>27</v>
      </c>
      <c r="J25" s="69">
        <f t="shared" si="0"/>
        <v>70</v>
      </c>
      <c r="K25" s="15" t="s">
        <v>58</v>
      </c>
      <c r="L25" s="70">
        <f t="shared" si="1"/>
        <v>30</v>
      </c>
      <c r="M25" s="82">
        <v>5</v>
      </c>
      <c r="N25" s="70">
        <f t="shared" si="2"/>
        <v>105</v>
      </c>
      <c r="O25" s="67">
        <v>0</v>
      </c>
      <c r="P25" s="4"/>
      <c r="Q25" s="77"/>
      <c r="R25" s="77"/>
      <c r="S25" s="77"/>
      <c r="T25" s="77"/>
      <c r="U25" s="77"/>
      <c r="V25" s="77"/>
      <c r="W25" s="77"/>
      <c r="X25" s="77"/>
      <c r="Y25" s="77"/>
    </row>
    <row r="26" spans="1:25" x14ac:dyDescent="0.25">
      <c r="A26" s="3" t="s">
        <v>13</v>
      </c>
      <c r="B26" s="3" t="s">
        <v>25</v>
      </c>
      <c r="C26" s="7">
        <v>2</v>
      </c>
      <c r="D26" s="35" t="s">
        <v>46</v>
      </c>
      <c r="E26" s="7"/>
      <c r="F26" s="7" t="s">
        <v>47</v>
      </c>
      <c r="G26" s="7"/>
      <c r="H26" s="7"/>
      <c r="I26" s="35">
        <v>28</v>
      </c>
      <c r="J26" s="69">
        <f t="shared" si="0"/>
        <v>70</v>
      </c>
      <c r="K26" s="15" t="s">
        <v>61</v>
      </c>
      <c r="L26" s="70">
        <f t="shared" si="1"/>
        <v>0</v>
      </c>
      <c r="M26" s="82">
        <v>5</v>
      </c>
      <c r="N26" s="70">
        <f t="shared" si="2"/>
        <v>150</v>
      </c>
      <c r="O26" s="67">
        <v>1</v>
      </c>
      <c r="P26" s="4"/>
      <c r="Q26" s="77"/>
      <c r="R26" s="77"/>
      <c r="S26" s="77"/>
      <c r="T26" s="77"/>
      <c r="U26" s="77"/>
      <c r="V26" s="77"/>
      <c r="W26" s="77"/>
      <c r="X26" s="77"/>
      <c r="Y26" s="77"/>
    </row>
    <row r="27" spans="1:25" x14ac:dyDescent="0.25">
      <c r="A27" s="3" t="s">
        <v>28</v>
      </c>
      <c r="B27" s="3" t="s">
        <v>29</v>
      </c>
      <c r="C27" s="7">
        <v>2</v>
      </c>
      <c r="D27" s="35" t="s">
        <v>46</v>
      </c>
      <c r="E27" s="7"/>
      <c r="F27" s="7"/>
      <c r="G27" s="7" t="s">
        <v>47</v>
      </c>
      <c r="H27" s="7"/>
      <c r="I27" s="35">
        <v>32</v>
      </c>
      <c r="J27" s="69">
        <f t="shared" si="0"/>
        <v>70</v>
      </c>
      <c r="K27" s="15" t="s">
        <v>61</v>
      </c>
      <c r="L27" s="70">
        <f t="shared" si="1"/>
        <v>0</v>
      </c>
      <c r="M27" s="82">
        <v>5</v>
      </c>
      <c r="N27" s="70">
        <f t="shared" si="2"/>
        <v>150</v>
      </c>
      <c r="O27" s="67">
        <v>0</v>
      </c>
      <c r="P27" s="4"/>
      <c r="Q27" s="77"/>
      <c r="R27" s="77"/>
      <c r="S27" s="77"/>
      <c r="T27" s="77"/>
      <c r="U27" s="77"/>
      <c r="V27" s="77"/>
      <c r="W27" s="77"/>
      <c r="X27" s="77"/>
      <c r="Y27" s="77"/>
    </row>
    <row r="28" spans="1:25" x14ac:dyDescent="0.25">
      <c r="A28" s="3" t="s">
        <v>31</v>
      </c>
      <c r="B28" s="3" t="s">
        <v>32</v>
      </c>
      <c r="C28" s="7">
        <v>1</v>
      </c>
      <c r="D28" s="35" t="s">
        <v>45</v>
      </c>
      <c r="E28" s="7" t="s">
        <v>47</v>
      </c>
      <c r="F28" s="7"/>
      <c r="G28" s="7"/>
      <c r="H28" s="7"/>
      <c r="I28" s="35">
        <v>36</v>
      </c>
      <c r="J28" s="69">
        <f t="shared" si="0"/>
        <v>80</v>
      </c>
      <c r="K28" s="15" t="s">
        <v>58</v>
      </c>
      <c r="L28" s="70">
        <f t="shared" si="1"/>
        <v>30</v>
      </c>
      <c r="M28" s="82">
        <v>5</v>
      </c>
      <c r="N28" s="70">
        <f t="shared" si="2"/>
        <v>115</v>
      </c>
      <c r="O28" s="67">
        <v>0</v>
      </c>
      <c r="P28" s="4"/>
      <c r="Q28" s="77"/>
      <c r="R28" s="77"/>
      <c r="S28" s="77"/>
      <c r="T28" s="77"/>
      <c r="U28" s="77"/>
      <c r="V28" s="77"/>
      <c r="W28" s="77"/>
      <c r="X28" s="77"/>
      <c r="Y28" s="77"/>
    </row>
    <row r="29" spans="1:25" x14ac:dyDescent="0.25">
      <c r="A29" s="5"/>
      <c r="B29" s="5"/>
      <c r="C29" s="12"/>
      <c r="D29" s="31"/>
      <c r="E29" s="12"/>
      <c r="F29" s="12"/>
      <c r="G29" s="12"/>
      <c r="H29" s="12"/>
      <c r="I29" s="31"/>
      <c r="J29" s="31"/>
      <c r="K29" s="17"/>
      <c r="L29" s="5"/>
      <c r="M29" s="5"/>
      <c r="N29" s="5"/>
      <c r="O29" s="10"/>
      <c r="P29" s="4"/>
      <c r="Q29" s="77"/>
      <c r="R29" s="77"/>
      <c r="S29" s="77"/>
      <c r="T29" s="77"/>
      <c r="U29" s="77"/>
      <c r="V29" s="77"/>
      <c r="W29" s="77"/>
      <c r="X29" s="77"/>
      <c r="Y29" s="77"/>
    </row>
    <row r="30" spans="1:25" x14ac:dyDescent="0.25">
      <c r="A30" s="13" t="s">
        <v>74</v>
      </c>
      <c r="B30" s="56"/>
      <c r="C30" s="56"/>
      <c r="D30" s="59"/>
      <c r="E30" s="56"/>
      <c r="F30" s="56"/>
      <c r="G30" s="56"/>
      <c r="H30" s="56"/>
      <c r="I30" s="59"/>
      <c r="J30" s="59"/>
      <c r="K30" s="60"/>
      <c r="L30" s="56"/>
      <c r="M30" s="56"/>
      <c r="N30" s="56"/>
      <c r="O30" s="56"/>
      <c r="P30" s="4"/>
      <c r="Q30" s="77"/>
      <c r="R30" s="77"/>
      <c r="S30" s="77"/>
      <c r="T30" s="77"/>
      <c r="U30" s="77"/>
      <c r="V30" s="77"/>
      <c r="W30" s="77"/>
      <c r="X30" s="77"/>
      <c r="Y30" s="77"/>
    </row>
    <row r="31" spans="1:25" ht="30" x14ac:dyDescent="0.25">
      <c r="A31" s="71" t="s">
        <v>78</v>
      </c>
      <c r="B31" s="71" t="s">
        <v>79</v>
      </c>
      <c r="C31" s="6">
        <v>3</v>
      </c>
      <c r="D31" s="72" t="s">
        <v>46</v>
      </c>
      <c r="E31" s="6" t="s">
        <v>47</v>
      </c>
      <c r="F31" s="6"/>
      <c r="G31" s="6"/>
      <c r="H31" s="6"/>
      <c r="I31" s="80">
        <v>3</v>
      </c>
      <c r="J31" s="73">
        <f t="shared" ref="J31:J39" si="3">IF(D31=$C$3,$D$3,$D$4)</f>
        <v>70</v>
      </c>
      <c r="K31" s="14" t="s">
        <v>56</v>
      </c>
      <c r="L31" s="74">
        <f t="shared" ref="L31:L39" si="4">VLOOKUP(K31,$Q$2:$T$8,3)</f>
        <v>34</v>
      </c>
      <c r="M31" s="82">
        <v>5</v>
      </c>
      <c r="N31" s="70">
        <f t="shared" ref="N31:N39" si="5">C31*(J31+L31+M31)</f>
        <v>327</v>
      </c>
      <c r="O31" s="66">
        <v>1</v>
      </c>
      <c r="P31" s="4"/>
      <c r="Q31" s="77"/>
      <c r="R31" s="77"/>
      <c r="S31" s="77"/>
      <c r="T31" s="77"/>
      <c r="U31" s="77"/>
      <c r="V31" s="77"/>
      <c r="W31" s="77"/>
      <c r="X31" s="77"/>
      <c r="Y31" s="77"/>
    </row>
    <row r="32" spans="1:25" ht="30" x14ac:dyDescent="0.25">
      <c r="A32" s="75" t="s">
        <v>80</v>
      </c>
      <c r="B32" s="75" t="s">
        <v>81</v>
      </c>
      <c r="C32" s="7">
        <v>2</v>
      </c>
      <c r="D32" s="76" t="s">
        <v>46</v>
      </c>
      <c r="E32" s="7"/>
      <c r="F32" s="7"/>
      <c r="G32" s="7" t="s">
        <v>47</v>
      </c>
      <c r="H32" s="7"/>
      <c r="I32" s="79">
        <v>7</v>
      </c>
      <c r="J32" s="73">
        <f t="shared" si="3"/>
        <v>70</v>
      </c>
      <c r="K32" s="15" t="s">
        <v>61</v>
      </c>
      <c r="L32" s="73">
        <f t="shared" si="4"/>
        <v>0</v>
      </c>
      <c r="M32" s="82">
        <v>5</v>
      </c>
      <c r="N32" s="70">
        <f t="shared" si="5"/>
        <v>150</v>
      </c>
      <c r="O32" s="67">
        <v>1</v>
      </c>
      <c r="P32" s="4"/>
      <c r="Q32" s="77"/>
      <c r="R32" s="77"/>
      <c r="S32" s="77"/>
      <c r="T32" s="77"/>
      <c r="U32" s="77"/>
      <c r="V32" s="77"/>
      <c r="W32" s="77"/>
      <c r="X32" s="77"/>
      <c r="Y32" s="77"/>
    </row>
    <row r="33" spans="1:25" ht="30" x14ac:dyDescent="0.25">
      <c r="A33" s="75" t="s">
        <v>82</v>
      </c>
      <c r="B33" s="75" t="s">
        <v>83</v>
      </c>
      <c r="C33" s="7">
        <v>3</v>
      </c>
      <c r="D33" s="76" t="s">
        <v>46</v>
      </c>
      <c r="E33" s="7"/>
      <c r="F33" s="7" t="s">
        <v>47</v>
      </c>
      <c r="G33" s="7"/>
      <c r="H33" s="7"/>
      <c r="I33" s="79">
        <v>17</v>
      </c>
      <c r="J33" s="73">
        <f t="shared" si="3"/>
        <v>70</v>
      </c>
      <c r="K33" s="15" t="s">
        <v>61</v>
      </c>
      <c r="L33" s="73">
        <f t="shared" si="4"/>
        <v>0</v>
      </c>
      <c r="M33" s="82">
        <v>5</v>
      </c>
      <c r="N33" s="70">
        <f t="shared" si="5"/>
        <v>225</v>
      </c>
      <c r="O33" s="67">
        <v>3</v>
      </c>
      <c r="P33" s="4"/>
      <c r="Q33" s="77"/>
      <c r="R33" s="77"/>
      <c r="S33" s="77"/>
      <c r="T33" s="77"/>
      <c r="U33" s="77"/>
      <c r="V33" s="77"/>
      <c r="W33" s="77"/>
      <c r="X33" s="77"/>
      <c r="Y33" s="77"/>
    </row>
    <row r="34" spans="1:25" ht="30" x14ac:dyDescent="0.25">
      <c r="A34" s="75" t="s">
        <v>84</v>
      </c>
      <c r="B34" s="75" t="s">
        <v>85</v>
      </c>
      <c r="C34" s="7">
        <v>3</v>
      </c>
      <c r="D34" s="76" t="s">
        <v>45</v>
      </c>
      <c r="E34" s="7"/>
      <c r="F34" s="7" t="s">
        <v>47</v>
      </c>
      <c r="G34" s="7"/>
      <c r="H34" s="7"/>
      <c r="I34" s="79">
        <v>26</v>
      </c>
      <c r="J34" s="73">
        <f t="shared" si="3"/>
        <v>80</v>
      </c>
      <c r="K34" s="15" t="s">
        <v>57</v>
      </c>
      <c r="L34" s="73">
        <f t="shared" si="4"/>
        <v>28</v>
      </c>
      <c r="M34" s="82">
        <v>5</v>
      </c>
      <c r="N34" s="70">
        <f t="shared" si="5"/>
        <v>339</v>
      </c>
      <c r="O34" s="67">
        <v>2</v>
      </c>
      <c r="P34" s="4"/>
      <c r="Q34" s="77"/>
      <c r="R34" s="77"/>
      <c r="S34" s="77"/>
      <c r="T34" s="77"/>
      <c r="U34" s="77"/>
      <c r="V34" s="77"/>
      <c r="W34" s="77"/>
      <c r="X34" s="77"/>
      <c r="Y34" s="77"/>
    </row>
    <row r="35" spans="1:25" ht="45" x14ac:dyDescent="0.25">
      <c r="A35" s="75" t="s">
        <v>86</v>
      </c>
      <c r="B35" s="75" t="s">
        <v>87</v>
      </c>
      <c r="C35" s="7">
        <v>3</v>
      </c>
      <c r="D35" s="76" t="s">
        <v>46</v>
      </c>
      <c r="E35" s="7" t="s">
        <v>47</v>
      </c>
      <c r="F35" s="7"/>
      <c r="G35" s="7"/>
      <c r="H35" s="7"/>
      <c r="I35" s="79">
        <v>29</v>
      </c>
      <c r="J35" s="73">
        <f t="shared" si="3"/>
        <v>70</v>
      </c>
      <c r="K35" s="15" t="s">
        <v>59</v>
      </c>
      <c r="L35" s="73">
        <f t="shared" si="4"/>
        <v>80</v>
      </c>
      <c r="M35" s="82">
        <v>5</v>
      </c>
      <c r="N35" s="70">
        <f t="shared" si="5"/>
        <v>465</v>
      </c>
      <c r="O35" s="67">
        <v>1</v>
      </c>
      <c r="P35" s="4"/>
      <c r="Q35" s="77"/>
      <c r="R35" s="77"/>
      <c r="S35" s="77"/>
      <c r="T35" s="77"/>
      <c r="U35" s="77"/>
      <c r="V35" s="77"/>
      <c r="W35" s="77"/>
      <c r="X35" s="77"/>
      <c r="Y35" s="77"/>
    </row>
    <row r="36" spans="1:25" ht="45" x14ac:dyDescent="0.25">
      <c r="A36" s="75" t="s">
        <v>88</v>
      </c>
      <c r="B36" s="75" t="s">
        <v>89</v>
      </c>
      <c r="C36" s="7">
        <v>4</v>
      </c>
      <c r="D36" s="76" t="s">
        <v>46</v>
      </c>
      <c r="E36" s="7"/>
      <c r="F36" s="7" t="s">
        <v>47</v>
      </c>
      <c r="G36" s="7"/>
      <c r="H36" s="7"/>
      <c r="I36" s="79">
        <v>33</v>
      </c>
      <c r="J36" s="73">
        <f t="shared" si="3"/>
        <v>70</v>
      </c>
      <c r="K36" s="15" t="s">
        <v>61</v>
      </c>
      <c r="L36" s="73">
        <f t="shared" si="4"/>
        <v>0</v>
      </c>
      <c r="M36" s="82">
        <v>5</v>
      </c>
      <c r="N36" s="70">
        <f t="shared" si="5"/>
        <v>300</v>
      </c>
      <c r="O36" s="67">
        <v>1</v>
      </c>
      <c r="P36" s="4"/>
      <c r="Q36" s="77"/>
      <c r="R36" s="77"/>
      <c r="S36" s="77"/>
      <c r="T36" s="77"/>
      <c r="U36" s="77"/>
      <c r="V36" s="77"/>
      <c r="W36" s="77"/>
      <c r="X36" s="77"/>
      <c r="Y36" s="77"/>
    </row>
    <row r="37" spans="1:25" ht="45" x14ac:dyDescent="0.25">
      <c r="A37" s="75" t="s">
        <v>90</v>
      </c>
      <c r="B37" s="75" t="s">
        <v>91</v>
      </c>
      <c r="C37" s="7">
        <v>5</v>
      </c>
      <c r="D37" s="76" t="s">
        <v>46</v>
      </c>
      <c r="E37" s="7"/>
      <c r="F37" s="7" t="s">
        <v>47</v>
      </c>
      <c r="G37" s="7"/>
      <c r="H37" s="7"/>
      <c r="I37" s="79">
        <v>34</v>
      </c>
      <c r="J37" s="73">
        <f t="shared" si="3"/>
        <v>70</v>
      </c>
      <c r="K37" s="15" t="s">
        <v>61</v>
      </c>
      <c r="L37" s="73">
        <f t="shared" si="4"/>
        <v>0</v>
      </c>
      <c r="M37" s="82">
        <v>5</v>
      </c>
      <c r="N37" s="70">
        <f t="shared" si="5"/>
        <v>375</v>
      </c>
      <c r="O37" s="67">
        <v>3</v>
      </c>
      <c r="P37" s="4"/>
      <c r="Q37" s="77"/>
      <c r="R37" s="77"/>
      <c r="S37" s="77"/>
      <c r="T37" s="77"/>
      <c r="U37" s="77"/>
      <c r="V37" s="77"/>
      <c r="W37" s="77"/>
      <c r="X37" s="77"/>
      <c r="Y37" s="77"/>
    </row>
    <row r="38" spans="1:25" ht="60" x14ac:dyDescent="0.25">
      <c r="A38" s="75" t="s">
        <v>92</v>
      </c>
      <c r="B38" s="75" t="s">
        <v>93</v>
      </c>
      <c r="C38" s="7">
        <v>5</v>
      </c>
      <c r="D38" s="76" t="s">
        <v>45</v>
      </c>
      <c r="E38" s="7"/>
      <c r="F38" s="7" t="s">
        <v>47</v>
      </c>
      <c r="G38" s="7"/>
      <c r="H38" s="7"/>
      <c r="I38" s="79">
        <v>35</v>
      </c>
      <c r="J38" s="73">
        <f t="shared" si="3"/>
        <v>80</v>
      </c>
      <c r="K38" s="15" t="s">
        <v>58</v>
      </c>
      <c r="L38" s="73">
        <f t="shared" si="4"/>
        <v>30</v>
      </c>
      <c r="M38" s="82">
        <v>5</v>
      </c>
      <c r="N38" s="70">
        <f t="shared" si="5"/>
        <v>575</v>
      </c>
      <c r="O38" s="67">
        <v>3</v>
      </c>
      <c r="P38" s="4"/>
      <c r="Q38" s="77"/>
      <c r="R38" s="77"/>
      <c r="S38" s="77"/>
      <c r="T38" s="77"/>
      <c r="U38" s="77"/>
      <c r="V38" s="77"/>
      <c r="W38" s="77"/>
      <c r="X38" s="77"/>
      <c r="Y38" s="77"/>
    </row>
    <row r="39" spans="1:25" ht="75" x14ac:dyDescent="0.25">
      <c r="A39" s="75" t="s">
        <v>94</v>
      </c>
      <c r="B39" s="75" t="s">
        <v>95</v>
      </c>
      <c r="C39" s="7">
        <v>5</v>
      </c>
      <c r="D39" s="76" t="s">
        <v>46</v>
      </c>
      <c r="E39" s="7"/>
      <c r="F39" s="7" t="s">
        <v>47</v>
      </c>
      <c r="G39" s="7"/>
      <c r="H39" s="7"/>
      <c r="I39" s="79">
        <v>38</v>
      </c>
      <c r="J39" s="73">
        <f t="shared" si="3"/>
        <v>70</v>
      </c>
      <c r="K39" s="15" t="s">
        <v>61</v>
      </c>
      <c r="L39" s="73">
        <f t="shared" si="4"/>
        <v>0</v>
      </c>
      <c r="M39" s="82">
        <v>5</v>
      </c>
      <c r="N39" s="70">
        <f t="shared" si="5"/>
        <v>375</v>
      </c>
      <c r="O39" s="67">
        <v>1</v>
      </c>
      <c r="P39" s="4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A40" s="5"/>
      <c r="B40" s="5"/>
      <c r="C40" s="12"/>
      <c r="D40" s="31"/>
      <c r="E40" s="12"/>
      <c r="F40" s="12"/>
      <c r="G40" s="12"/>
      <c r="H40" s="12"/>
      <c r="I40" s="31"/>
      <c r="J40" s="31"/>
      <c r="K40" s="17"/>
      <c r="L40" s="5"/>
      <c r="M40" s="12"/>
      <c r="N40" s="12"/>
      <c r="O40" s="10"/>
      <c r="P40" s="4"/>
    </row>
    <row r="41" spans="1:25" x14ac:dyDescent="0.25">
      <c r="A41" s="13" t="s">
        <v>33</v>
      </c>
      <c r="B41" s="56"/>
      <c r="C41" s="56"/>
      <c r="D41" s="59"/>
      <c r="E41" s="56"/>
      <c r="F41" s="56"/>
      <c r="G41" s="56"/>
      <c r="H41" s="56"/>
      <c r="I41" s="59"/>
      <c r="J41" s="59"/>
      <c r="K41" s="60"/>
      <c r="L41" s="56"/>
      <c r="M41" s="56"/>
      <c r="N41" s="56"/>
      <c r="O41" s="65"/>
      <c r="P41" s="4"/>
    </row>
    <row r="42" spans="1:25" x14ac:dyDescent="0.25">
      <c r="A42" s="93" t="s">
        <v>34</v>
      </c>
      <c r="B42" s="93"/>
      <c r="C42" s="6">
        <v>10</v>
      </c>
      <c r="D42" s="55" t="s">
        <v>46</v>
      </c>
      <c r="E42" s="6" t="s">
        <v>47</v>
      </c>
      <c r="F42" s="6"/>
      <c r="G42" s="6"/>
      <c r="H42" s="6"/>
      <c r="I42" s="55">
        <v>1</v>
      </c>
      <c r="J42" s="69">
        <f t="shared" ref="J42:J51" si="6">IF(D42=$C$3,$D$3,$D$4)</f>
        <v>70</v>
      </c>
      <c r="K42" s="14" t="s">
        <v>61</v>
      </c>
      <c r="L42" s="70">
        <f>VLOOKUP(K42,$Q$2:$T$8,3)</f>
        <v>0</v>
      </c>
      <c r="M42" s="82">
        <v>4</v>
      </c>
      <c r="N42" s="70">
        <f t="shared" ref="N42:N51" si="7">C42*(J42+L42+M42)</f>
        <v>740</v>
      </c>
      <c r="O42" s="66">
        <v>2</v>
      </c>
      <c r="P42" s="4"/>
    </row>
    <row r="43" spans="1:25" x14ac:dyDescent="0.25">
      <c r="A43" s="92" t="s">
        <v>35</v>
      </c>
      <c r="B43" s="92"/>
      <c r="C43" s="7">
        <v>12</v>
      </c>
      <c r="D43" s="35" t="s">
        <v>46</v>
      </c>
      <c r="E43" s="7" t="s">
        <v>47</v>
      </c>
      <c r="F43" s="7"/>
      <c r="G43" s="7"/>
      <c r="H43" s="7"/>
      <c r="I43" s="35">
        <v>2</v>
      </c>
      <c r="J43" s="69">
        <f t="shared" si="6"/>
        <v>70</v>
      </c>
      <c r="K43" s="14" t="s">
        <v>61</v>
      </c>
      <c r="L43" s="70">
        <f t="shared" ref="L43:L51" si="8">VLOOKUP(K43,$Q$2:$T$8,3)</f>
        <v>0</v>
      </c>
      <c r="M43" s="82">
        <v>4</v>
      </c>
      <c r="N43" s="70">
        <f t="shared" si="7"/>
        <v>888</v>
      </c>
      <c r="O43" s="67">
        <v>4</v>
      </c>
      <c r="P43" s="4"/>
    </row>
    <row r="44" spans="1:25" x14ac:dyDescent="0.25">
      <c r="A44" s="92" t="s">
        <v>36</v>
      </c>
      <c r="B44" s="92"/>
      <c r="C44" s="7">
        <v>14</v>
      </c>
      <c r="D44" s="35" t="s">
        <v>46</v>
      </c>
      <c r="E44" s="7"/>
      <c r="F44" s="7" t="s">
        <v>47</v>
      </c>
      <c r="G44" s="7"/>
      <c r="H44" s="7"/>
      <c r="I44" s="35">
        <v>6</v>
      </c>
      <c r="J44" s="69">
        <f t="shared" si="6"/>
        <v>70</v>
      </c>
      <c r="K44" s="14" t="s">
        <v>62</v>
      </c>
      <c r="L44" s="70">
        <f t="shared" si="8"/>
        <v>19</v>
      </c>
      <c r="M44" s="82">
        <v>4</v>
      </c>
      <c r="N44" s="70">
        <f t="shared" si="7"/>
        <v>1302</v>
      </c>
      <c r="O44" s="67">
        <v>0</v>
      </c>
      <c r="P44" s="4"/>
    </row>
    <row r="45" spans="1:25" x14ac:dyDescent="0.25">
      <c r="A45" s="92" t="s">
        <v>97</v>
      </c>
      <c r="B45" s="92"/>
      <c r="C45" s="7">
        <v>18</v>
      </c>
      <c r="D45" s="35" t="s">
        <v>46</v>
      </c>
      <c r="E45" s="7"/>
      <c r="F45" s="7"/>
      <c r="G45" s="7" t="s">
        <v>47</v>
      </c>
      <c r="H45" s="7"/>
      <c r="I45" s="35">
        <v>11</v>
      </c>
      <c r="J45" s="69">
        <f t="shared" si="6"/>
        <v>70</v>
      </c>
      <c r="K45" s="14" t="s">
        <v>61</v>
      </c>
      <c r="L45" s="70">
        <f t="shared" si="8"/>
        <v>0</v>
      </c>
      <c r="M45" s="82">
        <v>4</v>
      </c>
      <c r="N45" s="70">
        <f t="shared" si="7"/>
        <v>1332</v>
      </c>
      <c r="O45" s="67">
        <v>3</v>
      </c>
      <c r="P45" s="4"/>
    </row>
    <row r="46" spans="1:25" x14ac:dyDescent="0.25">
      <c r="A46" s="92" t="s">
        <v>37</v>
      </c>
      <c r="B46" s="92"/>
      <c r="C46" s="7">
        <v>9</v>
      </c>
      <c r="D46" s="35" t="s">
        <v>46</v>
      </c>
      <c r="E46" s="7"/>
      <c r="F46" s="7" t="s">
        <v>47</v>
      </c>
      <c r="G46" s="7"/>
      <c r="H46" s="7"/>
      <c r="I46" s="35">
        <v>14</v>
      </c>
      <c r="J46" s="69">
        <f t="shared" si="6"/>
        <v>70</v>
      </c>
      <c r="K46" s="14" t="s">
        <v>61</v>
      </c>
      <c r="L46" s="70">
        <f t="shared" si="8"/>
        <v>0</v>
      </c>
      <c r="M46" s="82">
        <v>4</v>
      </c>
      <c r="N46" s="70">
        <f t="shared" si="7"/>
        <v>666</v>
      </c>
      <c r="O46" s="67">
        <v>9</v>
      </c>
      <c r="P46" s="4"/>
    </row>
    <row r="47" spans="1:25" x14ac:dyDescent="0.25">
      <c r="A47" s="92" t="s">
        <v>38</v>
      </c>
      <c r="B47" s="92"/>
      <c r="C47" s="7">
        <v>7</v>
      </c>
      <c r="D47" s="35" t="s">
        <v>46</v>
      </c>
      <c r="E47" s="7" t="s">
        <v>47</v>
      </c>
      <c r="F47" s="7"/>
      <c r="G47" s="7"/>
      <c r="H47" s="7"/>
      <c r="I47" s="35">
        <v>19</v>
      </c>
      <c r="J47" s="69">
        <f t="shared" si="6"/>
        <v>70</v>
      </c>
      <c r="K47" s="14" t="s">
        <v>61</v>
      </c>
      <c r="L47" s="70">
        <f t="shared" si="8"/>
        <v>0</v>
      </c>
      <c r="M47" s="82">
        <v>4</v>
      </c>
      <c r="N47" s="70">
        <f t="shared" si="7"/>
        <v>518</v>
      </c>
      <c r="O47" s="67">
        <v>7</v>
      </c>
      <c r="P47" s="4"/>
    </row>
    <row r="48" spans="1:25" x14ac:dyDescent="0.25">
      <c r="A48" s="92" t="s">
        <v>39</v>
      </c>
      <c r="B48" s="92"/>
      <c r="C48" s="7">
        <v>16</v>
      </c>
      <c r="D48" s="35" t="s">
        <v>46</v>
      </c>
      <c r="E48" s="7" t="s">
        <v>47</v>
      </c>
      <c r="F48" s="7"/>
      <c r="G48" s="7"/>
      <c r="H48" s="7"/>
      <c r="I48" s="35">
        <v>21</v>
      </c>
      <c r="J48" s="69">
        <f t="shared" si="6"/>
        <v>70</v>
      </c>
      <c r="K48" s="14" t="s">
        <v>61</v>
      </c>
      <c r="L48" s="70">
        <f t="shared" si="8"/>
        <v>0</v>
      </c>
      <c r="M48" s="82">
        <v>4</v>
      </c>
      <c r="N48" s="70">
        <f t="shared" si="7"/>
        <v>1184</v>
      </c>
      <c r="O48" s="67">
        <v>0</v>
      </c>
      <c r="P48" s="4"/>
    </row>
    <row r="49" spans="1:16" x14ac:dyDescent="0.25">
      <c r="A49" s="92" t="s">
        <v>40</v>
      </c>
      <c r="B49" s="92"/>
      <c r="C49" s="7">
        <v>11</v>
      </c>
      <c r="D49" s="35" t="s">
        <v>45</v>
      </c>
      <c r="E49" s="7"/>
      <c r="F49" s="7" t="s">
        <v>47</v>
      </c>
      <c r="G49" s="7"/>
      <c r="H49" s="7"/>
      <c r="I49" s="35">
        <v>22</v>
      </c>
      <c r="J49" s="69">
        <f t="shared" si="6"/>
        <v>80</v>
      </c>
      <c r="K49" s="14" t="s">
        <v>62</v>
      </c>
      <c r="L49" s="70">
        <f t="shared" si="8"/>
        <v>19</v>
      </c>
      <c r="M49" s="82">
        <v>4</v>
      </c>
      <c r="N49" s="70">
        <f t="shared" si="7"/>
        <v>1133</v>
      </c>
      <c r="O49" s="67">
        <v>2</v>
      </c>
      <c r="P49" s="4"/>
    </row>
    <row r="50" spans="1:16" x14ac:dyDescent="0.25">
      <c r="A50" s="92" t="s">
        <v>41</v>
      </c>
      <c r="B50" s="92"/>
      <c r="C50" s="7">
        <v>11</v>
      </c>
      <c r="D50" s="35" t="s">
        <v>46</v>
      </c>
      <c r="E50" s="7" t="s">
        <v>47</v>
      </c>
      <c r="F50" s="7"/>
      <c r="G50" s="7"/>
      <c r="H50" s="7"/>
      <c r="I50" s="35">
        <v>30</v>
      </c>
      <c r="J50" s="69">
        <f t="shared" si="6"/>
        <v>70</v>
      </c>
      <c r="K50" s="14" t="s">
        <v>61</v>
      </c>
      <c r="L50" s="70">
        <f t="shared" si="8"/>
        <v>0</v>
      </c>
      <c r="M50" s="82">
        <v>4</v>
      </c>
      <c r="N50" s="70">
        <f t="shared" si="7"/>
        <v>814</v>
      </c>
      <c r="O50" s="67">
        <v>0</v>
      </c>
      <c r="P50" s="4"/>
    </row>
    <row r="51" spans="1:16" x14ac:dyDescent="0.25">
      <c r="A51" s="92" t="s">
        <v>42</v>
      </c>
      <c r="B51" s="92"/>
      <c r="C51" s="7">
        <v>10</v>
      </c>
      <c r="D51" s="35" t="s">
        <v>67</v>
      </c>
      <c r="E51" s="7" t="s">
        <v>47</v>
      </c>
      <c r="F51" s="7"/>
      <c r="G51" s="7"/>
      <c r="H51" s="7"/>
      <c r="I51" s="35">
        <v>31</v>
      </c>
      <c r="J51" s="69">
        <f t="shared" si="6"/>
        <v>80</v>
      </c>
      <c r="K51" s="14" t="s">
        <v>62</v>
      </c>
      <c r="L51" s="70">
        <f t="shared" si="8"/>
        <v>19</v>
      </c>
      <c r="M51" s="82">
        <v>4</v>
      </c>
      <c r="N51" s="70">
        <f t="shared" si="7"/>
        <v>1030</v>
      </c>
      <c r="O51" s="67">
        <v>4</v>
      </c>
      <c r="P51" s="4"/>
    </row>
    <row r="52" spans="1:16" x14ac:dyDescent="0.25">
      <c r="A52" s="61"/>
      <c r="B52" s="61"/>
      <c r="C52" s="62"/>
      <c r="D52" s="63"/>
      <c r="E52" s="62"/>
      <c r="F52" s="62"/>
      <c r="G52" s="62"/>
      <c r="H52" s="62"/>
      <c r="I52" s="63"/>
      <c r="J52" s="63"/>
      <c r="K52" s="64"/>
      <c r="L52" s="61"/>
      <c r="M52" s="62"/>
      <c r="N52" s="61"/>
      <c r="O52" s="62"/>
      <c r="P52" s="4"/>
    </row>
    <row r="53" spans="1:16" ht="15.75" thickBot="1" x14ac:dyDescent="0.3">
      <c r="A53" s="5"/>
      <c r="B53" s="53" t="s">
        <v>66</v>
      </c>
      <c r="C53" s="54">
        <f>SUM(C11:C28,C31:C39,C42:C51)</f>
        <v>177</v>
      </c>
      <c r="F53" s="12"/>
      <c r="G53" s="12"/>
      <c r="H53" s="12"/>
      <c r="I53" s="31"/>
      <c r="J53" s="31"/>
      <c r="K53" s="17"/>
      <c r="L53" s="5"/>
      <c r="N53" s="17" t="s">
        <v>101</v>
      </c>
      <c r="O53" s="52">
        <v>118</v>
      </c>
    </row>
    <row r="54" spans="1:16" ht="15.75" thickBot="1" x14ac:dyDescent="0.3">
      <c r="A54" s="5"/>
      <c r="B54" s="14" t="s">
        <v>46</v>
      </c>
      <c r="C54" s="20">
        <f>SUMIF($D$42:$D$51,B54,$C$42:$C$51)</f>
        <v>97</v>
      </c>
      <c r="D54" s="85" t="s">
        <v>99</v>
      </c>
      <c r="E54" s="88">
        <f>COUNTA(E42:E51)</f>
        <v>6</v>
      </c>
      <c r="F54" s="12"/>
      <c r="G54" s="12"/>
      <c r="H54" s="12"/>
      <c r="I54" s="31"/>
      <c r="J54" s="31"/>
      <c r="K54" s="17"/>
      <c r="L54" s="5"/>
      <c r="N54" s="16" t="s">
        <v>102</v>
      </c>
      <c r="O54" s="52">
        <v>31</v>
      </c>
    </row>
    <row r="55" spans="1:16" ht="15.75" thickBot="1" x14ac:dyDescent="0.3">
      <c r="A55" s="5"/>
      <c r="B55" s="15" t="s">
        <v>45</v>
      </c>
      <c r="C55" s="20">
        <f t="shared" ref="C55:C56" si="9">SUMIF($D$42:$D$51,B55,$C$42:$C$51)</f>
        <v>11</v>
      </c>
      <c r="D55" s="86"/>
      <c r="E55" s="89"/>
      <c r="F55" s="12"/>
      <c r="G55" s="12"/>
      <c r="H55" s="12"/>
      <c r="I55" s="31"/>
      <c r="J55" s="31"/>
      <c r="K55" s="17"/>
      <c r="L55" s="5"/>
      <c r="M55" s="12"/>
      <c r="N55" s="17" t="s">
        <v>103</v>
      </c>
      <c r="O55" s="83">
        <f>O54/O53</f>
        <v>0.26271186440677968</v>
      </c>
    </row>
    <row r="56" spans="1:16" x14ac:dyDescent="0.25">
      <c r="A56" s="5"/>
      <c r="B56" s="15" t="s">
        <v>67</v>
      </c>
      <c r="C56" s="20">
        <f t="shared" si="9"/>
        <v>10</v>
      </c>
      <c r="D56" s="87"/>
      <c r="E56" s="90"/>
      <c r="F56" s="12"/>
      <c r="G56" s="12"/>
      <c r="H56" s="12"/>
      <c r="I56" s="31"/>
      <c r="J56" s="31"/>
      <c r="K56" s="17"/>
      <c r="L56" s="5"/>
      <c r="M56" s="12"/>
      <c r="N56" s="5"/>
      <c r="O56" s="12"/>
    </row>
  </sheetData>
  <sortState ref="Q3:T8">
    <sortCondition ref="Q8"/>
  </sortState>
  <mergeCells count="14">
    <mergeCell ref="Q10:S10"/>
    <mergeCell ref="D54:D56"/>
    <mergeCell ref="E54:E56"/>
    <mergeCell ref="E8:H8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47:B47"/>
  </mergeCells>
  <conditionalFormatting sqref="C42:C51">
    <cfRule type="top10" dxfId="0" priority="1" rank="1"/>
  </conditionalFormatting>
  <pageMargins left="0.70866141732283472" right="0.70866141732283472" top="0.78740157480314965" bottom="0.78740157480314965" header="0.31496062992125984" footer="0.31496062992125984"/>
  <pageSetup paperSize="9" scale="66" fitToWidth="2" fitToHeight="0" orientation="landscape" r:id="rId1"/>
  <rowBreaks count="2" manualBreakCount="2">
    <brk id="29" max="16383" man="1"/>
    <brk id="40" max="16383" man="1"/>
  </rowBreaks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Anmeldungen</vt:lpstr>
      <vt:lpstr>Anmeldungen!Drucktitel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2016-11-15T20:05:06Z</cp:lastPrinted>
  <dcterms:created xsi:type="dcterms:W3CDTF">2016-08-31T12:40:20Z</dcterms:created>
  <dcterms:modified xsi:type="dcterms:W3CDTF">2017-07-20T07:52:29Z</dcterms:modified>
</cp:coreProperties>
</file>