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ldsg-my.sharepoint.com/personal/lippunerj_cl06_ch/Documents/IKA/HA-Sammlung/"/>
    </mc:Choice>
  </mc:AlternateContent>
  <xr:revisionPtr revIDLastSave="9" documentId="8_{7D965881-F935-4743-B21A-DBE149048C42}" xr6:coauthVersionLast="45" xr6:coauthVersionMax="45" xr10:uidLastSave="{BFD613C5-768C-49DB-B456-30B10AFA11E1}"/>
  <bookViews>
    <workbookView xWindow="-24120" yWindow="-120" windowWidth="24240" windowHeight="13140" xr2:uid="{9D4D717D-C7FA-4F15-B1B7-1EC8EF1C11DC}"/>
  </bookViews>
  <sheets>
    <sheet name="Info" sheetId="3" r:id="rId1"/>
    <sheet name="Aufgabe 1" sheetId="1" r:id="rId2"/>
    <sheet name="Aufgabe 2" sheetId="2" r:id="rId3"/>
  </sheets>
  <definedNames>
    <definedName name="_xlnm._FilterDatabase" localSheetId="1" hidden="1">'Aufgabe 1'!$A$5:$K$32</definedName>
    <definedName name="_Order1" hidden="1">255</definedName>
    <definedName name="anfang">-3.14159265358979</definedName>
    <definedName name="cursource" hidden="1">#N/A</definedName>
    <definedName name="DirSheet">"Directory1"</definedName>
    <definedName name="ende">3.14159265358979</definedName>
    <definedName name="int_ext_sel" hidden="1">1</definedName>
    <definedName name="schritt">0.0785398163397448</definedName>
    <definedName name="za">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" i="1" l="1"/>
  <c r="Q1" i="1"/>
  <c r="R1" i="1"/>
  <c r="P1" i="1"/>
  <c r="D11" i="3"/>
  <c r="G11" i="3" s="1"/>
  <c r="C18" i="2"/>
  <c r="C19" i="2"/>
  <c r="C20" i="2"/>
  <c r="C21" i="2"/>
  <c r="C17" i="2"/>
  <c r="E15" i="3"/>
  <c r="D15" i="3"/>
  <c r="D17" i="3"/>
  <c r="C14" i="3"/>
  <c r="C15" i="3"/>
  <c r="C11" i="3"/>
  <c r="C12" i="3"/>
  <c r="C16" i="3"/>
  <c r="E16" i="3"/>
  <c r="C13" i="3"/>
  <c r="D16" i="3"/>
  <c r="F13" i="3" l="1"/>
  <c r="F12" i="3"/>
  <c r="F11" i="3"/>
  <c r="F16" i="3"/>
  <c r="G16" i="3"/>
  <c r="H16" i="3"/>
  <c r="H15" i="3"/>
  <c r="G15" i="3"/>
  <c r="F15" i="3"/>
  <c r="G17" i="3"/>
  <c r="D21" i="2"/>
  <c r="D20" i="2"/>
  <c r="D19" i="2"/>
  <c r="D18" i="2"/>
  <c r="D17" i="2"/>
  <c r="C17" i="3"/>
  <c r="F17" i="3" l="1"/>
  <c r="E13" i="3" s="1"/>
</calcChain>
</file>

<file path=xl/sharedStrings.xml><?xml version="1.0" encoding="utf-8"?>
<sst xmlns="http://schemas.openxmlformats.org/spreadsheetml/2006/main" count="73" uniqueCount="57">
  <si>
    <t>Summe
Haushalte</t>
  </si>
  <si>
    <t>Durchschnitt
Landwirtschaft</t>
  </si>
  <si>
    <t>Grösster Wert
Index Industrie</t>
  </si>
  <si>
    <t>Kleinster Wert
Index Verkehr</t>
  </si>
  <si>
    <t>Jahr</t>
  </si>
  <si>
    <t>Haushalte</t>
  </si>
  <si>
    <t>Industrie</t>
  </si>
  <si>
    <t>Dienstleistungen</t>
  </si>
  <si>
    <t>Landwirtschaft</t>
  </si>
  <si>
    <t>Verkehr</t>
  </si>
  <si>
    <t>Index 
Haushalte</t>
  </si>
  <si>
    <t>Index
 Industrie</t>
  </si>
  <si>
    <t>Index
 Dienstleistungen</t>
  </si>
  <si>
    <t>Index 
Landwirtschaft</t>
  </si>
  <si>
    <t>Index 
Verkehr</t>
  </si>
  <si>
    <t xml:space="preserve">Bundesamt für Energie, Schweiz. Gesamtenergiestatistik </t>
  </si>
  <si>
    <t>Auskunft: Michael Kost, 058 462 56 14, michael.kost@bfe.admin.ch</t>
  </si>
  <si>
    <t>Stand: Juli 2017</t>
  </si>
  <si>
    <t>© BFS - Statistisches Lexikon der Schweiz</t>
  </si>
  <si>
    <t>Artikel</t>
  </si>
  <si>
    <t>Betrag</t>
  </si>
  <si>
    <t>Sechserpack RedBull</t>
  </si>
  <si>
    <t>Mittagessen Mensa</t>
  </si>
  <si>
    <t>Einkauf Supermarkt</t>
  </si>
  <si>
    <t>Kaffee</t>
  </si>
  <si>
    <t>Gipfeli</t>
  </si>
  <si>
    <t>MwSt.</t>
  </si>
  <si>
    <t>Total</t>
  </si>
  <si>
    <t>Klasse</t>
  </si>
  <si>
    <t>Nachname</t>
  </si>
  <si>
    <t>Vorname</t>
  </si>
  <si>
    <t>Aufgabe 1</t>
  </si>
  <si>
    <t>Aufgabe 2</t>
  </si>
  <si>
    <t>Bitte die grünen Zellen ausfüllen</t>
  </si>
  <si>
    <t>Automatischer Übertrag Ihrer Formeln aus den Blättern Aufgabe 1 und Aufgabe 2</t>
  </si>
  <si>
    <r>
      <t xml:space="preserve">RUNDEN 
</t>
    </r>
    <r>
      <rPr>
        <sz val="12"/>
        <color theme="1"/>
        <rFont val="Calibri"/>
        <family val="2"/>
        <scheme val="minor"/>
      </rPr>
      <t>auf ganze Franken</t>
    </r>
  </si>
  <si>
    <r>
      <t xml:space="preserve">AUFRUNDEN
</t>
    </r>
    <r>
      <rPr>
        <sz val="12"/>
        <color theme="1"/>
        <rFont val="Calibri"/>
        <family val="2"/>
        <scheme val="minor"/>
      </rPr>
      <t>(ganze Franken)</t>
    </r>
  </si>
  <si>
    <r>
      <t xml:space="preserve">ABRUNDEN
</t>
    </r>
    <r>
      <rPr>
        <sz val="12"/>
        <color theme="1"/>
        <rFont val="Calibri"/>
        <family val="2"/>
        <scheme val="minor"/>
      </rPr>
      <t>(ganze Franken)</t>
    </r>
  </si>
  <si>
    <r>
      <t xml:space="preserve">Rechnungsbetrag 
</t>
    </r>
    <r>
      <rPr>
        <sz val="12"/>
        <color theme="1"/>
        <rFont val="Calibri"/>
        <family val="2"/>
        <scheme val="minor"/>
      </rPr>
      <t>(gerundet auf 5 Rappen)</t>
    </r>
  </si>
  <si>
    <r>
      <t xml:space="preserve">Rechnungsbetrag 
</t>
    </r>
    <r>
      <rPr>
        <sz val="12"/>
        <color theme="1"/>
        <rFont val="Calibri"/>
        <family val="2"/>
        <scheme val="minor"/>
      </rPr>
      <t>(gerundet auf 50 Rappen = 0.5 Franken)</t>
    </r>
  </si>
  <si>
    <r>
      <t xml:space="preserve">RUNDEN 
</t>
    </r>
    <r>
      <rPr>
        <sz val="12"/>
        <color theme="1"/>
        <rFont val="Calibri"/>
        <family val="2"/>
        <scheme val="minor"/>
      </rPr>
      <t>auf Zehner</t>
    </r>
    <r>
      <rPr>
        <b/>
        <sz val="12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(10 Franken)</t>
    </r>
  </si>
  <si>
    <r>
      <t xml:space="preserve">AUFRUNDEN 
</t>
    </r>
    <r>
      <rPr>
        <sz val="12"/>
        <color theme="1"/>
        <rFont val="Calibri"/>
        <family val="2"/>
        <scheme val="minor"/>
      </rPr>
      <t>auf Zehner</t>
    </r>
    <r>
      <rPr>
        <b/>
        <sz val="12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(10 Franken)</t>
    </r>
  </si>
  <si>
    <r>
      <t xml:space="preserve">ABRUNDEN 
</t>
    </r>
    <r>
      <rPr>
        <sz val="12"/>
        <color theme="1"/>
        <rFont val="Calibri"/>
        <family val="2"/>
        <scheme val="minor"/>
      </rPr>
      <t>auf Zehner</t>
    </r>
    <r>
      <rPr>
        <b/>
        <sz val="12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(10 Franken)</t>
    </r>
  </si>
  <si>
    <t>=TEILERGEBNIS(9;B6:B32)</t>
  </si>
  <si>
    <t>=TEILERGEBNIS(1;E6:E32)</t>
  </si>
  <si>
    <t>=TEILERGEBNIS(4;H6:H32)</t>
  </si>
  <si>
    <t>=RUNDEN(B2;0)</t>
  </si>
  <si>
    <t>=AUFRUNDEN(B2;0)</t>
  </si>
  <si>
    <t>=ABRUNDEN(B2;0)</t>
  </si>
  <si>
    <t>=RUNDEN(B9;-1)</t>
  </si>
  <si>
    <t>=AUFRUNDEN(B9;-1)</t>
  </si>
  <si>
    <t>=ABRUNDEN(B9;-1)</t>
  </si>
  <si>
    <t>=RUNDEN(D17*2;0)/2</t>
  </si>
  <si>
    <t>=RUNDEN(D17*20;0)/20</t>
  </si>
  <si>
    <t>Punkte</t>
  </si>
  <si>
    <t>&gt;=2001</t>
  </si>
  <si>
    <t>&lt;=2010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</si>
</sst>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CHF&quot;\ * #,##0.00_ ;_ &quot;CHF&quot;\ * \-#,##0.00_ ;_ &quot;CHF&quot;\ * &quot;-&quot;??_ ;_ @_ "/>
    <numFmt numFmtId="164" formatCode="#,##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8"/>
      <name val="Arial Narrow"/>
      <family val="2"/>
    </font>
    <font>
      <sz val="8"/>
      <name val="Arial Narrow"/>
      <family val="2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2" tint="-0.499984740745262"/>
      <name val="Calibri"/>
      <family val="2"/>
      <scheme val="minor"/>
    </font>
    <font>
      <sz val="12"/>
      <color rgb="FF7030A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4" fillId="0" borderId="0" xfId="0" applyFont="1" applyFill="1" applyBorder="1" applyAlignment="1">
      <alignment horizontal="center"/>
    </xf>
    <xf numFmtId="3" fontId="5" fillId="3" borderId="0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3" fontId="5" fillId="4" borderId="0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164" fontId="5" fillId="5" borderId="0" xfId="0" applyNumberFormat="1" applyFont="1" applyFill="1" applyBorder="1" applyAlignment="1">
      <alignment horizontal="center"/>
    </xf>
    <xf numFmtId="164" fontId="5" fillId="6" borderId="0" xfId="0" applyNumberFormat="1" applyFont="1" applyFill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6" fillId="10" borderId="4" xfId="0" applyFont="1" applyFill="1" applyBorder="1" applyProtection="1">
      <protection locked="0"/>
    </xf>
    <xf numFmtId="0" fontId="9" fillId="2" borderId="2" xfId="0" applyFont="1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0" fillId="7" borderId="2" xfId="0" applyFont="1" applyFill="1" applyBorder="1" applyAlignment="1">
      <alignment vertical="center"/>
    </xf>
    <xf numFmtId="44" fontId="0" fillId="7" borderId="2" xfId="1" applyFont="1" applyFill="1" applyBorder="1" applyAlignment="1">
      <alignment horizontal="center" vertical="center"/>
    </xf>
    <xf numFmtId="44" fontId="0" fillId="9" borderId="2" xfId="1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44" fontId="0" fillId="0" borderId="0" xfId="1" applyFont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center"/>
    </xf>
    <xf numFmtId="9" fontId="9" fillId="2" borderId="3" xfId="2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9" fillId="2" borderId="3" xfId="0" applyFont="1" applyFill="1" applyBorder="1" applyAlignment="1">
      <alignment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vertical="center" wrapText="1"/>
    </xf>
    <xf numFmtId="0" fontId="0" fillId="7" borderId="3" xfId="0" applyFont="1" applyFill="1" applyBorder="1" applyAlignment="1">
      <alignment vertical="center"/>
    </xf>
    <xf numFmtId="44" fontId="0" fillId="7" borderId="3" xfId="1" applyFont="1" applyFill="1" applyBorder="1" applyAlignment="1">
      <alignment horizontal="center" vertical="center"/>
    </xf>
    <xf numFmtId="44" fontId="8" fillId="7" borderId="3" xfId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2" fillId="11" borderId="0" xfId="0" applyFont="1" applyFill="1"/>
    <xf numFmtId="0" fontId="10" fillId="11" borderId="0" xfId="0" applyFont="1" applyFill="1"/>
    <xf numFmtId="0" fontId="10" fillId="0" borderId="0" xfId="0" applyFont="1" applyAlignment="1">
      <alignment horizontal="center"/>
    </xf>
    <xf numFmtId="0" fontId="10" fillId="0" borderId="0" xfId="0" applyFont="1"/>
    <xf numFmtId="0" fontId="12" fillId="12" borderId="0" xfId="0" applyFont="1" applyFill="1"/>
    <xf numFmtId="12" fontId="10" fillId="0" borderId="0" xfId="0" applyNumberFormat="1" applyFont="1" applyAlignment="1">
      <alignment horizontal="center"/>
    </xf>
    <xf numFmtId="0" fontId="9" fillId="11" borderId="5" xfId="0" applyFont="1" applyFill="1" applyBorder="1" applyAlignment="1">
      <alignment horizontal="center"/>
    </xf>
    <xf numFmtId="0" fontId="9" fillId="11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3" fillId="11" borderId="0" xfId="0" applyFont="1" applyFill="1"/>
    <xf numFmtId="0" fontId="13" fillId="12" borderId="0" xfId="0" applyFont="1" applyFill="1"/>
    <xf numFmtId="0" fontId="14" fillId="11" borderId="0" xfId="0" applyFont="1" applyFill="1"/>
    <xf numFmtId="0" fontId="7" fillId="2" borderId="0" xfId="0" applyFont="1" applyFill="1" applyAlignment="1">
      <alignment horizontal="right" vertical="center"/>
    </xf>
    <xf numFmtId="0" fontId="8" fillId="0" borderId="0" xfId="0" applyFont="1" applyAlignment="1">
      <alignment horizontal="center"/>
    </xf>
    <xf numFmtId="0" fontId="8" fillId="3" borderId="0" xfId="0" applyFont="1" applyFill="1" applyAlignment="1">
      <alignment horizontal="left" vertical="center" wrapText="1"/>
    </xf>
    <xf numFmtId="0" fontId="15" fillId="3" borderId="1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left" vertical="center" wrapText="1"/>
    </xf>
    <xf numFmtId="0" fontId="15" fillId="4" borderId="1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left" vertical="center" wrapText="1"/>
    </xf>
    <xf numFmtId="0" fontId="15" fillId="5" borderId="1" xfId="0" applyFont="1" applyFill="1" applyBorder="1" applyAlignment="1">
      <alignment horizontal="center" vertical="center"/>
    </xf>
    <xf numFmtId="0" fontId="8" fillId="6" borderId="0" xfId="0" applyFont="1" applyFill="1" applyAlignment="1">
      <alignment horizontal="left" vertical="center" wrapText="1"/>
    </xf>
    <xf numFmtId="0" fontId="8" fillId="7" borderId="0" xfId="0" applyFont="1" applyFill="1" applyAlignment="1">
      <alignment horizontal="center" vertical="center"/>
    </xf>
    <xf numFmtId="0" fontId="8" fillId="7" borderId="0" xfId="0" applyFont="1" applyFill="1" applyAlignment="1">
      <alignment horizontal="center" vertical="center" wrapText="1"/>
    </xf>
    <xf numFmtId="0" fontId="16" fillId="0" borderId="0" xfId="0" applyFont="1" applyFill="1" applyBorder="1" applyAlignment="1">
      <alignment horizontal="center"/>
    </xf>
    <xf numFmtId="3" fontId="17" fillId="3" borderId="0" xfId="0" applyNumberFormat="1" applyFont="1" applyFill="1" applyBorder="1" applyAlignment="1">
      <alignment horizontal="center"/>
    </xf>
    <xf numFmtId="3" fontId="17" fillId="0" borderId="0" xfId="0" applyNumberFormat="1" applyFont="1" applyFill="1" applyBorder="1" applyAlignment="1">
      <alignment horizontal="center"/>
    </xf>
    <xf numFmtId="3" fontId="17" fillId="4" borderId="0" xfId="0" applyNumberFormat="1" applyFont="1" applyFill="1" applyBorder="1" applyAlignment="1">
      <alignment horizontal="center"/>
    </xf>
    <xf numFmtId="164" fontId="17" fillId="0" borderId="0" xfId="0" applyNumberFormat="1" applyFont="1" applyFill="1" applyBorder="1" applyAlignment="1">
      <alignment horizontal="center"/>
    </xf>
    <xf numFmtId="164" fontId="17" fillId="5" borderId="0" xfId="0" applyNumberFormat="1" applyFont="1" applyFill="1" applyBorder="1" applyAlignment="1">
      <alignment horizontal="center"/>
    </xf>
    <xf numFmtId="164" fontId="17" fillId="6" borderId="0" xfId="0" applyNumberFormat="1" applyFont="1" applyFill="1" applyBorder="1" applyAlignment="1">
      <alignment horizontal="center"/>
    </xf>
    <xf numFmtId="0" fontId="17" fillId="8" borderId="0" xfId="0" applyFont="1" applyFill="1" applyBorder="1"/>
    <xf numFmtId="0" fontId="17" fillId="8" borderId="0" xfId="0" applyNumberFormat="1" applyFont="1" applyFill="1" applyBorder="1" applyAlignment="1">
      <alignment horizontal="left"/>
    </xf>
  </cellXfs>
  <cellStyles count="3">
    <cellStyle name="Prozent" xfId="2" builtinId="5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10583</xdr:rowOff>
    </xdr:from>
    <xdr:ext cx="6937375" cy="468077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7E92F85D-B3FC-4296-B932-FD5E60AD5098}"/>
            </a:ext>
          </a:extLst>
        </xdr:cNvPr>
        <xdr:cNvSpPr txBox="1"/>
      </xdr:nvSpPr>
      <xdr:spPr>
        <a:xfrm>
          <a:off x="0" y="10583"/>
          <a:ext cx="6937375" cy="468077"/>
        </a:xfrm>
        <a:prstGeom prst="rect">
          <a:avLst/>
        </a:prstGeom>
        <a:solidFill>
          <a:schemeClr val="accent2">
            <a:lumMod val="5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CH" sz="1200" b="0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a) Berechnen Sie in den</a:t>
          </a:r>
          <a:r>
            <a:rPr lang="de-CH" sz="1200" b="0" i="0" u="none" strike="noStrike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rot umrahmten Zellen der Zeile 3 die nötigen Werte mit der Funktion </a:t>
          </a:r>
          <a:r>
            <a:rPr lang="de-CH" sz="1200" b="0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TEILERGEBNIS.</a:t>
          </a:r>
        </a:p>
        <a:p>
          <a:r>
            <a:rPr lang="de-CH" sz="1200" b="0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c) Filtern Sie die Daten, dass nur die Werte der Jahre 2001 bis 2010 angezeigt werden.</a:t>
          </a:r>
          <a:endParaRPr lang="de-CH" sz="1200">
            <a:solidFill>
              <a:schemeClr val="bg1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06357-774D-499A-B196-199209612062}">
  <sheetPr>
    <tabColor theme="9" tint="-0.249977111117893"/>
  </sheetPr>
  <dimension ref="B2:P17"/>
  <sheetViews>
    <sheetView showGridLines="0" showRowColHeaders="0" tabSelected="1" workbookViewId="0">
      <selection activeCell="C4" sqref="C4"/>
    </sheetView>
  </sheetViews>
  <sheetFormatPr baseColWidth="10" defaultColWidth="16.140625" defaultRowHeight="23.25" x14ac:dyDescent="0.35"/>
  <cols>
    <col min="1" max="1" width="16.140625" style="11"/>
    <col min="2" max="2" width="17.7109375" style="11" customWidth="1"/>
    <col min="3" max="5" width="28.7109375" style="11" customWidth="1"/>
    <col min="6" max="8" width="8.7109375" style="11" hidden="1" customWidth="1"/>
    <col min="9" max="9" width="7.7109375" style="33" hidden="1" customWidth="1"/>
    <col min="10" max="11" width="5.7109375" style="33" hidden="1" customWidth="1"/>
    <col min="12" max="12" width="16.140625" style="11" hidden="1" customWidth="1"/>
    <col min="13" max="15" width="26.7109375" style="11" hidden="1" customWidth="1"/>
    <col min="16" max="16" width="16.140625" style="11" hidden="1" customWidth="1"/>
    <col min="17" max="18" width="16.140625" style="11" customWidth="1"/>
    <col min="19" max="16384" width="16.140625" style="11"/>
  </cols>
  <sheetData>
    <row r="2" spans="2:16" x14ac:dyDescent="0.35">
      <c r="B2" s="12" t="s">
        <v>33</v>
      </c>
    </row>
    <row r="4" spans="2:16" x14ac:dyDescent="0.35">
      <c r="B4" s="11" t="s">
        <v>28</v>
      </c>
      <c r="C4" s="13"/>
      <c r="G4" s="12"/>
    </row>
    <row r="5" spans="2:16" x14ac:dyDescent="0.35">
      <c r="B5" s="11" t="s">
        <v>29</v>
      </c>
      <c r="C5" s="13"/>
    </row>
    <row r="6" spans="2:16" x14ac:dyDescent="0.35">
      <c r="B6" s="11" t="s">
        <v>30</v>
      </c>
      <c r="C6" s="13"/>
    </row>
    <row r="8" spans="2:16" x14ac:dyDescent="0.35">
      <c r="G8" s="12"/>
    </row>
    <row r="9" spans="2:16" x14ac:dyDescent="0.35">
      <c r="B9" s="12" t="s">
        <v>34</v>
      </c>
    </row>
    <row r="11" spans="2:16" x14ac:dyDescent="0.35">
      <c r="B11" s="34" t="s">
        <v>31</v>
      </c>
      <c r="C11" s="43" t="str">
        <f ca="1">IF('Aufgabe 1'!B3="","",_xlfn.IFNA(_xlfn.FORMULATEXT('Aufgabe 1'!B3),"leer oder falsch"))</f>
        <v/>
      </c>
      <c r="D11" s="45" t="str">
        <f>IF('Aufgabe 1'!B3="","",IF('Aufgabe 1'!B3='Aufgabe 1'!P1,"Filter gesetzt","Filter noch nicht gesetzt oder nicht korrekt"))</f>
        <v/>
      </c>
      <c r="E11" s="35"/>
      <c r="F11" s="36" t="str">
        <f ca="1">IF(C11="","",IF(C11=M11,0.5,0))</f>
        <v/>
      </c>
      <c r="G11" s="36" t="str">
        <f>IF(D11="Filter gesetzt",1,"")</f>
        <v/>
      </c>
      <c r="H11" s="36"/>
      <c r="L11" s="37"/>
      <c r="M11" s="37" t="s">
        <v>43</v>
      </c>
      <c r="N11" s="37"/>
      <c r="O11" s="37"/>
    </row>
    <row r="12" spans="2:16" x14ac:dyDescent="0.35">
      <c r="B12" s="34"/>
      <c r="C12" s="43" t="str">
        <f ca="1">IF('Aufgabe 1'!E3="","",_xlfn.IFNA(_xlfn.FORMULATEXT('Aufgabe 1'!E3),"leer oder falsch"))</f>
        <v/>
      </c>
      <c r="D12" s="35"/>
      <c r="E12" s="40" t="s">
        <v>54</v>
      </c>
      <c r="F12" s="36" t="str">
        <f ca="1">IF(C12="","",IF(C12=M12,0.5,0))</f>
        <v/>
      </c>
      <c r="G12" s="36"/>
      <c r="H12" s="36"/>
      <c r="L12" s="37"/>
      <c r="M12" s="37" t="s">
        <v>44</v>
      </c>
      <c r="N12" s="37"/>
      <c r="O12" s="37"/>
    </row>
    <row r="13" spans="2:16" x14ac:dyDescent="0.35">
      <c r="B13" s="34"/>
      <c r="C13" s="43" t="str">
        <f ca="1">IF('Aufgabe 1'!H3="","",_xlfn.IFNA(_xlfn.FORMULATEXT('Aufgabe 1'!H3),"leer oder falsch"))</f>
        <v/>
      </c>
      <c r="D13" s="35"/>
      <c r="E13" s="41">
        <f ca="1">SUM(F11:H17)</f>
        <v>0</v>
      </c>
      <c r="F13" s="36" t="str">
        <f ca="1">IF(C13="","",IF(C13=M13,0.5,0))</f>
        <v/>
      </c>
      <c r="G13" s="36"/>
      <c r="H13" s="36"/>
      <c r="L13" s="37"/>
      <c r="M13" s="37" t="s">
        <v>45</v>
      </c>
      <c r="N13" s="37"/>
      <c r="O13" s="37"/>
    </row>
    <row r="14" spans="2:16" x14ac:dyDescent="0.35">
      <c r="B14" s="34"/>
      <c r="C14" s="43" t="str">
        <f ca="1">IF('Aufgabe 1'!K3="","",_xlfn.IFNA(_xlfn.FORMULATEXT('Aufgabe 1'!K3),"leer oder falsch"))</f>
        <v/>
      </c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</row>
    <row r="15" spans="2:16" x14ac:dyDescent="0.35">
      <c r="B15" s="38" t="s">
        <v>32</v>
      </c>
      <c r="C15" s="44" t="str">
        <f ca="1">IF('Aufgabe 2'!C2="","",_xlfn.IFNA(_xlfn.FORMULATEXT('Aufgabe 2'!C2),"falsch"))</f>
        <v/>
      </c>
      <c r="D15" s="44" t="str">
        <f ca="1">IF('Aufgabe 2'!D2="","",_xlfn.IFNA(_xlfn.FORMULATEXT('Aufgabe 2'!D2),"falsch"))</f>
        <v/>
      </c>
      <c r="E15" s="44" t="str">
        <f ca="1">IF('Aufgabe 2'!E2="","",_xlfn.IFNA(_xlfn.FORMULATEXT('Aufgabe 2'!E2),"falsch"))</f>
        <v/>
      </c>
      <c r="F15" s="39" t="str">
        <f ca="1">IF(C15="","",IF(C15=M15,1/2,0))</f>
        <v/>
      </c>
      <c r="G15" s="39" t="str">
        <f ca="1">IF(D15="","",IF(D15=N15,1/4,0))</f>
        <v/>
      </c>
      <c r="H15" s="39" t="str">
        <f ca="1">IF(E15="","",IF(E15=O15,1/4,0))</f>
        <v/>
      </c>
      <c r="L15" s="37"/>
      <c r="M15" s="37" t="s">
        <v>46</v>
      </c>
      <c r="N15" s="37" t="s">
        <v>47</v>
      </c>
      <c r="O15" s="37" t="s">
        <v>48</v>
      </c>
    </row>
    <row r="16" spans="2:16" x14ac:dyDescent="0.35">
      <c r="B16" s="38"/>
      <c r="C16" s="44" t="str">
        <f ca="1">IF('Aufgabe 2'!C9="","",_xlfn.IFNA(_xlfn.FORMULATEXT('Aufgabe 2'!C9),"falsch"))</f>
        <v/>
      </c>
      <c r="D16" s="44" t="str">
        <f ca="1">IF('Aufgabe 2'!D9="","",_xlfn.IFNA(_xlfn.FORMULATEXT('Aufgabe 2'!D9),"falsch"))</f>
        <v/>
      </c>
      <c r="E16" s="44" t="str">
        <f ca="1">IF('Aufgabe 2'!E9="","",_xlfn.IFNA(_xlfn.FORMULATEXT('Aufgabe 2'!E9),"falsch"))</f>
        <v/>
      </c>
      <c r="F16" s="39" t="str">
        <f ca="1">IF(C16="","",IF(C16=M16,1/2,0))</f>
        <v/>
      </c>
      <c r="G16" s="39" t="str">
        <f ca="1">IF(D16="","",IF(D16=N16,1/4,0))</f>
        <v/>
      </c>
      <c r="H16" s="39" t="str">
        <f ca="1">IF(E16="","",IF(E16=O16,1/4,0))</f>
        <v/>
      </c>
      <c r="L16" s="37"/>
      <c r="M16" s="37" t="s">
        <v>49</v>
      </c>
      <c r="N16" s="37" t="s">
        <v>50</v>
      </c>
      <c r="O16" s="37" t="s">
        <v>51</v>
      </c>
    </row>
    <row r="17" spans="2:15" x14ac:dyDescent="0.35">
      <c r="B17" s="38"/>
      <c r="C17" s="44" t="str">
        <f ca="1">IF('Aufgabe 2'!E17="","",_xlfn.IFNA(_xlfn.FORMULATEXT('Aufgabe 2'!E17),"falsch"))</f>
        <v/>
      </c>
      <c r="D17" s="44" t="str">
        <f ca="1">IF('Aufgabe 2'!F17="","",_xlfn.IFNA(_xlfn.FORMULATEXT('Aufgabe 2'!F17),"falsch"))</f>
        <v/>
      </c>
      <c r="E17" s="44"/>
      <c r="F17" s="39" t="str">
        <f ca="1">IF(C17="","",IF(C17=M17,1/2,0))</f>
        <v/>
      </c>
      <c r="G17" s="39" t="str">
        <f ca="1">IF(D17="","",IF(D17=N17,1/2,0))</f>
        <v/>
      </c>
      <c r="H17" s="36"/>
      <c r="L17" s="37"/>
      <c r="M17" s="37" t="s">
        <v>52</v>
      </c>
      <c r="N17" s="37" t="s">
        <v>53</v>
      </c>
      <c r="O17" s="37"/>
    </row>
  </sheetData>
  <sheetProtection sheet="1" objects="1" scenarios="1"/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6A1D3-9E3F-4C44-B39B-C0F3E6AF0F22}">
  <sheetPr>
    <tabColor theme="9" tint="-0.249977111117893"/>
  </sheetPr>
  <dimension ref="A1:S38"/>
  <sheetViews>
    <sheetView zoomScale="90" zoomScaleNormal="90" workbookViewId="0">
      <selection sqref="A1:K1"/>
    </sheetView>
  </sheetViews>
  <sheetFormatPr baseColWidth="10" defaultColWidth="11.42578125" defaultRowHeight="15" x14ac:dyDescent="0.25"/>
  <cols>
    <col min="1" max="11" width="19.5703125" style="24" customWidth="1"/>
    <col min="12" max="13" width="11.42578125" style="23"/>
    <col min="14" max="19" width="0" style="1" hidden="1" customWidth="1"/>
    <col min="20" max="16384" width="11.42578125" style="23"/>
  </cols>
  <sheetData>
    <row r="1" spans="1:19" ht="37.5" customHeight="1" x14ac:dyDescent="0.25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N1" s="2" t="s">
        <v>4</v>
      </c>
      <c r="O1" s="2" t="s">
        <v>4</v>
      </c>
      <c r="P1" s="1">
        <f>DSUM($A$5:$K$32,B5,$N$1:$O$2)</f>
        <v>2506190</v>
      </c>
      <c r="Q1" s="1">
        <f>DAVERAGE($A$5:$K$32,E5,$N$1:$O$2)</f>
        <v>11203</v>
      </c>
      <c r="R1" s="1">
        <f>DMAX($A$5:$K$32,H5,$N$1:$O$2)</f>
        <v>109.08048904737646</v>
      </c>
      <c r="S1" s="1">
        <f>DMIN($A$5:$K$32,K5,$N$1:$O$2)</f>
        <v>109.24158905151111</v>
      </c>
    </row>
    <row r="2" spans="1:19" ht="15.75" thickBot="1" x14ac:dyDescent="0.3">
      <c r="C2" s="47"/>
      <c r="N2" s="2" t="s">
        <v>55</v>
      </c>
      <c r="O2" s="42" t="s">
        <v>56</v>
      </c>
    </row>
    <row r="3" spans="1:19" s="21" customFormat="1" ht="51" customHeight="1" thickTop="1" thickBot="1" x14ac:dyDescent="0.3">
      <c r="A3" s="48" t="s">
        <v>0</v>
      </c>
      <c r="B3" s="49"/>
      <c r="D3" s="50" t="s">
        <v>1</v>
      </c>
      <c r="E3" s="51"/>
      <c r="G3" s="52" t="s">
        <v>2</v>
      </c>
      <c r="H3" s="53"/>
      <c r="I3" s="26"/>
      <c r="J3" s="54" t="s">
        <v>3</v>
      </c>
      <c r="K3" s="53"/>
      <c r="N3" s="3"/>
      <c r="O3" s="3"/>
      <c r="P3" s="3"/>
      <c r="Q3" s="3"/>
      <c r="R3" s="3"/>
      <c r="S3" s="3"/>
    </row>
    <row r="4" spans="1:19" ht="15.75" thickTop="1" x14ac:dyDescent="0.25"/>
    <row r="5" spans="1:19" s="21" customFormat="1" ht="36.75" customHeight="1" x14ac:dyDescent="0.25">
      <c r="A5" s="55" t="s">
        <v>4</v>
      </c>
      <c r="B5" s="55" t="s">
        <v>5</v>
      </c>
      <c r="C5" s="55" t="s">
        <v>6</v>
      </c>
      <c r="D5" s="55" t="s">
        <v>7</v>
      </c>
      <c r="E5" s="55" t="s">
        <v>8</v>
      </c>
      <c r="F5" s="55" t="s">
        <v>9</v>
      </c>
      <c r="G5" s="56" t="s">
        <v>10</v>
      </c>
      <c r="H5" s="56" t="s">
        <v>11</v>
      </c>
      <c r="I5" s="56" t="s">
        <v>12</v>
      </c>
      <c r="J5" s="56" t="s">
        <v>13</v>
      </c>
      <c r="K5" s="56" t="s">
        <v>14</v>
      </c>
      <c r="N5" s="3"/>
      <c r="O5" s="3"/>
      <c r="P5" s="3"/>
      <c r="Q5" s="3"/>
      <c r="R5" s="3"/>
      <c r="S5" s="3"/>
    </row>
    <row r="6" spans="1:19" s="1" customFormat="1" x14ac:dyDescent="0.25">
      <c r="A6" s="4">
        <v>1990</v>
      </c>
      <c r="B6" s="5">
        <v>239160</v>
      </c>
      <c r="C6" s="6">
        <v>157040</v>
      </c>
      <c r="D6" s="6">
        <v>128800</v>
      </c>
      <c r="E6" s="7">
        <v>6190</v>
      </c>
      <c r="F6" s="6">
        <v>263050</v>
      </c>
      <c r="G6" s="8">
        <v>100</v>
      </c>
      <c r="H6" s="9">
        <v>100</v>
      </c>
      <c r="I6" s="8">
        <v>100</v>
      </c>
      <c r="J6" s="8">
        <v>100</v>
      </c>
      <c r="K6" s="10">
        <v>100</v>
      </c>
    </row>
    <row r="7" spans="1:19" s="1" customFormat="1" x14ac:dyDescent="0.25">
      <c r="A7" s="4">
        <v>1991</v>
      </c>
      <c r="B7" s="5">
        <v>254260</v>
      </c>
      <c r="C7" s="6">
        <v>164540</v>
      </c>
      <c r="D7" s="6">
        <v>137460</v>
      </c>
      <c r="E7" s="7">
        <v>10030</v>
      </c>
      <c r="F7" s="6">
        <v>268490</v>
      </c>
      <c r="G7" s="8">
        <v>106.31376484361934</v>
      </c>
      <c r="H7" s="9">
        <v>104.77585328578706</v>
      </c>
      <c r="I7" s="8">
        <v>106.72360248447205</v>
      </c>
      <c r="J7" s="8">
        <v>162.03554119547658</v>
      </c>
      <c r="K7" s="10">
        <v>102.06804789963886</v>
      </c>
    </row>
    <row r="8" spans="1:19" s="1" customFormat="1" x14ac:dyDescent="0.25">
      <c r="A8" s="4">
        <v>1992</v>
      </c>
      <c r="B8" s="5">
        <v>254670</v>
      </c>
      <c r="C8" s="6">
        <v>158360</v>
      </c>
      <c r="D8" s="6">
        <v>138590</v>
      </c>
      <c r="E8" s="7">
        <v>10720</v>
      </c>
      <c r="F8" s="6">
        <v>275520</v>
      </c>
      <c r="G8" s="8">
        <v>106.48519819367787</v>
      </c>
      <c r="H8" s="9">
        <v>100.84055017829853</v>
      </c>
      <c r="I8" s="8">
        <v>107.60093167701864</v>
      </c>
      <c r="J8" s="8">
        <v>173.18255250403877</v>
      </c>
      <c r="K8" s="10">
        <v>104.74054362288538</v>
      </c>
    </row>
    <row r="9" spans="1:19" s="1" customFormat="1" x14ac:dyDescent="0.25">
      <c r="A9" s="4">
        <v>1993</v>
      </c>
      <c r="B9" s="5">
        <v>245230</v>
      </c>
      <c r="C9" s="6">
        <v>155530</v>
      </c>
      <c r="D9" s="6">
        <v>137460</v>
      </c>
      <c r="E9" s="7">
        <v>13210</v>
      </c>
      <c r="F9" s="6">
        <v>262850</v>
      </c>
      <c r="G9" s="8">
        <v>102.53804984111055</v>
      </c>
      <c r="H9" s="9">
        <v>99.038461538461533</v>
      </c>
      <c r="I9" s="8">
        <v>106.72360248447205</v>
      </c>
      <c r="J9" s="8">
        <v>213.40872374798062</v>
      </c>
      <c r="K9" s="10">
        <v>99.923968827219156</v>
      </c>
    </row>
    <row r="10" spans="1:19" s="1" customFormat="1" x14ac:dyDescent="0.25">
      <c r="A10" s="4">
        <v>1994</v>
      </c>
      <c r="B10" s="5">
        <v>233920</v>
      </c>
      <c r="C10" s="6">
        <v>152180</v>
      </c>
      <c r="D10" s="6">
        <v>131590</v>
      </c>
      <c r="E10" s="7">
        <v>10520</v>
      </c>
      <c r="F10" s="6">
        <v>266640</v>
      </c>
      <c r="G10" s="8">
        <v>97.808998160227461</v>
      </c>
      <c r="H10" s="9">
        <v>96.905247070809992</v>
      </c>
      <c r="I10" s="8">
        <v>102.16614906832298</v>
      </c>
      <c r="J10" s="8">
        <v>169.95153473344104</v>
      </c>
      <c r="K10" s="10">
        <v>101.36475955141609</v>
      </c>
    </row>
    <row r="11" spans="1:19" s="1" customFormat="1" x14ac:dyDescent="0.25">
      <c r="A11" s="4">
        <v>1995</v>
      </c>
      <c r="B11" s="5">
        <v>249820</v>
      </c>
      <c r="C11" s="6">
        <v>155870</v>
      </c>
      <c r="D11" s="6">
        <v>135050</v>
      </c>
      <c r="E11" s="7">
        <v>12180</v>
      </c>
      <c r="F11" s="6">
        <v>265430</v>
      </c>
      <c r="G11" s="8">
        <v>104.45726710152199</v>
      </c>
      <c r="H11" s="9">
        <v>99.254966887417226</v>
      </c>
      <c r="I11" s="8">
        <v>104.8524844720497</v>
      </c>
      <c r="J11" s="8">
        <v>196.76898222940227</v>
      </c>
      <c r="K11" s="10">
        <v>100.90477095609199</v>
      </c>
    </row>
    <row r="12" spans="1:19" s="1" customFormat="1" x14ac:dyDescent="0.25">
      <c r="A12" s="4">
        <v>1996</v>
      </c>
      <c r="B12" s="5">
        <v>260120</v>
      </c>
      <c r="C12" s="6">
        <v>154510</v>
      </c>
      <c r="D12" s="6">
        <v>142410</v>
      </c>
      <c r="E12" s="7">
        <v>13780</v>
      </c>
      <c r="F12" s="6">
        <v>268040</v>
      </c>
      <c r="G12" s="8">
        <v>108.76400735909014</v>
      </c>
      <c r="H12" s="9">
        <v>98.388945491594498</v>
      </c>
      <c r="I12" s="8">
        <v>110.5667701863354</v>
      </c>
      <c r="J12" s="8">
        <v>222.61712439418417</v>
      </c>
      <c r="K12" s="10">
        <v>101.89697776088197</v>
      </c>
    </row>
    <row r="13" spans="1:19" s="1" customFormat="1" x14ac:dyDescent="0.25">
      <c r="A13" s="4">
        <v>1997</v>
      </c>
      <c r="B13" s="5">
        <v>244520</v>
      </c>
      <c r="C13" s="6">
        <v>152850</v>
      </c>
      <c r="D13" s="6">
        <v>138760</v>
      </c>
      <c r="E13" s="7">
        <v>9120</v>
      </c>
      <c r="F13" s="6">
        <v>277960</v>
      </c>
      <c r="G13" s="8">
        <v>102.24117745442382</v>
      </c>
      <c r="H13" s="9">
        <v>97.331889964340291</v>
      </c>
      <c r="I13" s="8">
        <v>107.73291925465838</v>
      </c>
      <c r="J13" s="8">
        <v>147.33441033925686</v>
      </c>
      <c r="K13" s="10">
        <v>105.66812393081163</v>
      </c>
    </row>
    <row r="14" spans="1:19" s="1" customFormat="1" x14ac:dyDescent="0.25">
      <c r="A14" s="4">
        <v>1998</v>
      </c>
      <c r="B14" s="5">
        <v>251960</v>
      </c>
      <c r="C14" s="6">
        <v>156880</v>
      </c>
      <c r="D14" s="6">
        <v>142390</v>
      </c>
      <c r="E14" s="7">
        <v>12730</v>
      </c>
      <c r="F14" s="6">
        <v>283710</v>
      </c>
      <c r="G14" s="8">
        <v>105.35206556280315</v>
      </c>
      <c r="H14" s="9">
        <v>99.898115129903204</v>
      </c>
      <c r="I14" s="8">
        <v>110.55124223602485</v>
      </c>
      <c r="J14" s="8">
        <v>205.65428109854605</v>
      </c>
      <c r="K14" s="10">
        <v>107.85402014826079</v>
      </c>
    </row>
    <row r="15" spans="1:19" s="1" customFormat="1" x14ac:dyDescent="0.25">
      <c r="A15" s="4">
        <v>1999</v>
      </c>
      <c r="B15" s="5">
        <v>250110</v>
      </c>
      <c r="C15" s="6">
        <v>157230</v>
      </c>
      <c r="D15" s="6">
        <v>143070</v>
      </c>
      <c r="E15" s="7">
        <v>6760</v>
      </c>
      <c r="F15" s="6">
        <v>296450</v>
      </c>
      <c r="G15" s="8">
        <v>104.57852483692925</v>
      </c>
      <c r="H15" s="9">
        <v>100.12098828323994</v>
      </c>
      <c r="I15" s="8">
        <v>111.07919254658385</v>
      </c>
      <c r="J15" s="8">
        <v>109.20840064620356</v>
      </c>
      <c r="K15" s="10">
        <v>112.69720585440031</v>
      </c>
    </row>
    <row r="16" spans="1:19" s="1" customFormat="1" x14ac:dyDescent="0.25">
      <c r="A16" s="4">
        <v>2000</v>
      </c>
      <c r="B16" s="5">
        <v>236240</v>
      </c>
      <c r="C16" s="6">
        <v>160640</v>
      </c>
      <c r="D16" s="6">
        <v>137590</v>
      </c>
      <c r="E16" s="7">
        <v>9200</v>
      </c>
      <c r="F16" s="6">
        <v>303280</v>
      </c>
      <c r="G16" s="8">
        <v>98.779060043485529</v>
      </c>
      <c r="H16" s="9">
        <v>102.29240957717779</v>
      </c>
      <c r="I16" s="8">
        <v>106.82453416149069</v>
      </c>
      <c r="J16" s="8">
        <v>148.62681744749597</v>
      </c>
      <c r="K16" s="10">
        <v>115.29367040486599</v>
      </c>
    </row>
    <row r="17" spans="1:11" x14ac:dyDescent="0.25">
      <c r="A17" s="57">
        <v>2001</v>
      </c>
      <c r="B17" s="58">
        <v>247320</v>
      </c>
      <c r="C17" s="59">
        <v>166110</v>
      </c>
      <c r="D17" s="59">
        <v>144320</v>
      </c>
      <c r="E17" s="60">
        <v>16130</v>
      </c>
      <c r="F17" s="59">
        <v>296010</v>
      </c>
      <c r="G17" s="61">
        <v>103.41194179628701</v>
      </c>
      <c r="H17" s="62">
        <v>105.77559857361182</v>
      </c>
      <c r="I17" s="61">
        <v>112.04968944099379</v>
      </c>
      <c r="J17" s="61">
        <v>260.58158319870762</v>
      </c>
      <c r="K17" s="63">
        <v>112.52993727428246</v>
      </c>
    </row>
    <row r="18" spans="1:11" x14ac:dyDescent="0.25">
      <c r="A18" s="57">
        <v>2002</v>
      </c>
      <c r="B18" s="58">
        <v>241910</v>
      </c>
      <c r="C18" s="59">
        <v>158660</v>
      </c>
      <c r="D18" s="59">
        <v>139130</v>
      </c>
      <c r="E18" s="60">
        <v>11600</v>
      </c>
      <c r="F18" s="59">
        <v>291160</v>
      </c>
      <c r="G18" s="61">
        <v>101.14985783575848</v>
      </c>
      <c r="H18" s="62">
        <v>101.03158430973001</v>
      </c>
      <c r="I18" s="61">
        <v>108.02018633540372</v>
      </c>
      <c r="J18" s="61">
        <v>187.39903069466882</v>
      </c>
      <c r="K18" s="63">
        <v>110.68618133434708</v>
      </c>
    </row>
    <row r="19" spans="1:11" x14ac:dyDescent="0.25">
      <c r="A19" s="57">
        <v>2003</v>
      </c>
      <c r="B19" s="58">
        <v>253490</v>
      </c>
      <c r="C19" s="59">
        <v>162380</v>
      </c>
      <c r="D19" s="59">
        <v>145200</v>
      </c>
      <c r="E19" s="60">
        <v>12840</v>
      </c>
      <c r="F19" s="59">
        <v>288620</v>
      </c>
      <c r="G19" s="61">
        <v>105.99180464960696</v>
      </c>
      <c r="H19" s="62">
        <v>103.40040753948038</v>
      </c>
      <c r="I19" s="61">
        <v>112.73291925465838</v>
      </c>
      <c r="J19" s="61">
        <v>207.43134087237479</v>
      </c>
      <c r="K19" s="63">
        <v>109.72058544003042</v>
      </c>
    </row>
    <row r="20" spans="1:11" x14ac:dyDescent="0.25">
      <c r="A20" s="57">
        <v>2004</v>
      </c>
      <c r="B20" s="58">
        <v>255500</v>
      </c>
      <c r="C20" s="59">
        <v>164830</v>
      </c>
      <c r="D20" s="59">
        <v>144610</v>
      </c>
      <c r="E20" s="60">
        <v>13240</v>
      </c>
      <c r="F20" s="59">
        <v>287360</v>
      </c>
      <c r="G20" s="61">
        <v>106.83224619501588</v>
      </c>
      <c r="H20" s="62">
        <v>104.96051961283749</v>
      </c>
      <c r="I20" s="61">
        <v>112.2748447204969</v>
      </c>
      <c r="J20" s="61">
        <v>213.89337641357028</v>
      </c>
      <c r="K20" s="63">
        <v>109.24158905151111</v>
      </c>
    </row>
    <row r="21" spans="1:11" x14ac:dyDescent="0.25">
      <c r="A21" s="57">
        <v>2005</v>
      </c>
      <c r="B21" s="58">
        <v>261080</v>
      </c>
      <c r="C21" s="59">
        <v>166710</v>
      </c>
      <c r="D21" s="59">
        <v>149090</v>
      </c>
      <c r="E21" s="60">
        <v>11470</v>
      </c>
      <c r="F21" s="59">
        <v>289660</v>
      </c>
      <c r="G21" s="61">
        <v>109.16541227630039</v>
      </c>
      <c r="H21" s="62">
        <v>106.15766683647479</v>
      </c>
      <c r="I21" s="61">
        <v>115.75310559006211</v>
      </c>
      <c r="J21" s="61">
        <v>185.29886914378028</v>
      </c>
      <c r="K21" s="63">
        <v>110.11594753849079</v>
      </c>
    </row>
    <row r="22" spans="1:11" x14ac:dyDescent="0.25">
      <c r="A22" s="57">
        <v>2006</v>
      </c>
      <c r="B22" s="58">
        <v>254590</v>
      </c>
      <c r="C22" s="59">
        <v>170310</v>
      </c>
      <c r="D22" s="59">
        <v>145930</v>
      </c>
      <c r="E22" s="60">
        <v>9850</v>
      </c>
      <c r="F22" s="59">
        <v>294600</v>
      </c>
      <c r="G22" s="61">
        <v>106.45174778391035</v>
      </c>
      <c r="H22" s="62">
        <v>108.45007641365257</v>
      </c>
      <c r="I22" s="61">
        <v>113.29968944099379</v>
      </c>
      <c r="J22" s="61">
        <v>159.1276252019386</v>
      </c>
      <c r="K22" s="63">
        <v>111.99391750617754</v>
      </c>
    </row>
    <row r="23" spans="1:11" x14ac:dyDescent="0.25">
      <c r="A23" s="57">
        <v>2007</v>
      </c>
      <c r="B23" s="58">
        <v>233860</v>
      </c>
      <c r="C23" s="59">
        <v>168290</v>
      </c>
      <c r="D23" s="59">
        <v>137610</v>
      </c>
      <c r="E23" s="60">
        <v>9420</v>
      </c>
      <c r="F23" s="59">
        <v>302610</v>
      </c>
      <c r="G23" s="61">
        <v>97.783910352901827</v>
      </c>
      <c r="H23" s="62">
        <v>107.1637799286806</v>
      </c>
      <c r="I23" s="61">
        <v>106.84006211180125</v>
      </c>
      <c r="J23" s="61">
        <v>152.18093699515347</v>
      </c>
      <c r="K23" s="63">
        <v>115.03896597605018</v>
      </c>
    </row>
    <row r="24" spans="1:11" x14ac:dyDescent="0.25">
      <c r="A24" s="57">
        <v>2008</v>
      </c>
      <c r="B24" s="58">
        <v>247830</v>
      </c>
      <c r="C24" s="59">
        <v>171300</v>
      </c>
      <c r="D24" s="59">
        <v>144570</v>
      </c>
      <c r="E24" s="60">
        <v>9350</v>
      </c>
      <c r="F24" s="59">
        <v>312170</v>
      </c>
      <c r="G24" s="61">
        <v>103.62518815855495</v>
      </c>
      <c r="H24" s="62">
        <v>109.08048904737646</v>
      </c>
      <c r="I24" s="61">
        <v>112.24378881987577</v>
      </c>
      <c r="J24" s="61">
        <v>151.05008077544426</v>
      </c>
      <c r="K24" s="63">
        <v>118.67325603497434</v>
      </c>
    </row>
    <row r="25" spans="1:11" x14ac:dyDescent="0.25">
      <c r="A25" s="57">
        <v>2009</v>
      </c>
      <c r="B25" s="58">
        <v>245690</v>
      </c>
      <c r="C25" s="59">
        <v>161090</v>
      </c>
      <c r="D25" s="59">
        <v>142650</v>
      </c>
      <c r="E25" s="60">
        <v>9250</v>
      </c>
      <c r="F25" s="59">
        <v>306390</v>
      </c>
      <c r="G25" s="61">
        <v>102.73038969727379</v>
      </c>
      <c r="H25" s="62">
        <v>102.57896077432501</v>
      </c>
      <c r="I25" s="61">
        <v>110.75310559006211</v>
      </c>
      <c r="J25" s="61">
        <v>149.43457189014541</v>
      </c>
      <c r="K25" s="63">
        <v>116.47595514160805</v>
      </c>
    </row>
    <row r="26" spans="1:11" x14ac:dyDescent="0.25">
      <c r="A26" s="57">
        <v>2010</v>
      </c>
      <c r="B26" s="58">
        <v>264920</v>
      </c>
      <c r="C26" s="59">
        <v>168580</v>
      </c>
      <c r="D26" s="59">
        <v>151850</v>
      </c>
      <c r="E26" s="60">
        <v>8880</v>
      </c>
      <c r="F26" s="59">
        <v>308440</v>
      </c>
      <c r="G26" s="61">
        <v>110.77103194514133</v>
      </c>
      <c r="H26" s="62">
        <v>107.34844625573102</v>
      </c>
      <c r="I26" s="61">
        <v>117.89596273291926</v>
      </c>
      <c r="J26" s="61">
        <v>143.45718901453958</v>
      </c>
      <c r="K26" s="63">
        <v>117.25527466261167</v>
      </c>
    </row>
    <row r="27" spans="1:11" s="1" customFormat="1" x14ac:dyDescent="0.25">
      <c r="A27" s="4">
        <v>2011</v>
      </c>
      <c r="B27" s="5">
        <v>225620</v>
      </c>
      <c r="C27" s="6">
        <v>162260</v>
      </c>
      <c r="D27" s="6">
        <v>135430</v>
      </c>
      <c r="E27" s="7">
        <v>9370</v>
      </c>
      <c r="F27" s="6">
        <v>309600</v>
      </c>
      <c r="G27" s="8">
        <v>94.338518146847292</v>
      </c>
      <c r="H27" s="9">
        <v>103.3239938869078</v>
      </c>
      <c r="I27" s="8">
        <v>105.1475155279503</v>
      </c>
      <c r="J27" s="8">
        <v>151.37318255250403</v>
      </c>
      <c r="K27" s="10">
        <v>117.69625546474055</v>
      </c>
    </row>
    <row r="28" spans="1:11" s="1" customFormat="1" x14ac:dyDescent="0.25">
      <c r="A28" s="4">
        <v>2012</v>
      </c>
      <c r="B28" s="5">
        <v>244130</v>
      </c>
      <c r="C28" s="6">
        <v>163180</v>
      </c>
      <c r="D28" s="6">
        <v>143470</v>
      </c>
      <c r="E28" s="7">
        <v>9270</v>
      </c>
      <c r="F28" s="6">
        <v>313000</v>
      </c>
      <c r="G28" s="8">
        <v>102.07810670680716</v>
      </c>
      <c r="H28" s="9">
        <v>103.90983188996434</v>
      </c>
      <c r="I28" s="8">
        <v>111.38975155279503</v>
      </c>
      <c r="J28" s="8">
        <v>149.75767366720518</v>
      </c>
      <c r="K28" s="10">
        <v>118.98878540201483</v>
      </c>
    </row>
    <row r="29" spans="1:11" s="1" customFormat="1" x14ac:dyDescent="0.25">
      <c r="A29" s="4">
        <v>2013</v>
      </c>
      <c r="B29" s="5">
        <v>258780</v>
      </c>
      <c r="C29" s="6">
        <v>164450</v>
      </c>
      <c r="D29" s="6">
        <v>149760</v>
      </c>
      <c r="E29" s="7">
        <v>9040</v>
      </c>
      <c r="F29" s="6">
        <v>312670</v>
      </c>
      <c r="G29" s="8">
        <v>108.2037129954842</v>
      </c>
      <c r="H29" s="9">
        <v>104.71854304635761</v>
      </c>
      <c r="I29" s="8">
        <v>116.27329192546584</v>
      </c>
      <c r="J29" s="8">
        <v>146.04200323101776</v>
      </c>
      <c r="K29" s="10">
        <v>118.86333396692643</v>
      </c>
    </row>
    <row r="30" spans="1:11" s="1" customFormat="1" x14ac:dyDescent="0.25">
      <c r="A30" s="4">
        <v>2014</v>
      </c>
      <c r="B30" s="5">
        <v>218690</v>
      </c>
      <c r="C30" s="6">
        <v>156970</v>
      </c>
      <c r="D30" s="6">
        <v>130770</v>
      </c>
      <c r="E30" s="7">
        <v>7390</v>
      </c>
      <c r="F30" s="6">
        <v>311680</v>
      </c>
      <c r="G30" s="8">
        <v>91.440876400735903</v>
      </c>
      <c r="H30" s="9">
        <v>99.955425369332659</v>
      </c>
      <c r="I30" s="8">
        <v>101.52950310559007</v>
      </c>
      <c r="J30" s="8">
        <v>119.38610662358643</v>
      </c>
      <c r="K30" s="10">
        <v>118.48697966166128</v>
      </c>
    </row>
    <row r="31" spans="1:11" s="1" customFormat="1" x14ac:dyDescent="0.25">
      <c r="A31" s="4">
        <v>2015</v>
      </c>
      <c r="B31" s="5">
        <v>232220</v>
      </c>
      <c r="C31" s="6">
        <v>154640</v>
      </c>
      <c r="D31" s="6">
        <v>138150</v>
      </c>
      <c r="E31" s="7">
        <v>7860</v>
      </c>
      <c r="F31" s="6">
        <v>305280</v>
      </c>
      <c r="G31" s="8">
        <v>97.098176952667671</v>
      </c>
      <c r="H31" s="9">
        <v>98.471726948548138</v>
      </c>
      <c r="I31" s="8">
        <v>107.25931677018633</v>
      </c>
      <c r="J31" s="8">
        <v>126.97899838449112</v>
      </c>
      <c r="K31" s="10">
        <v>116.05398213267439</v>
      </c>
    </row>
    <row r="32" spans="1:11" s="1" customFormat="1" x14ac:dyDescent="0.25">
      <c r="A32" s="4">
        <v>2016</v>
      </c>
      <c r="B32" s="5">
        <v>240710</v>
      </c>
      <c r="C32" s="6">
        <v>155820</v>
      </c>
      <c r="D32" s="6">
        <v>142000</v>
      </c>
      <c r="E32" s="7">
        <v>7930</v>
      </c>
      <c r="F32" s="6">
        <v>307840</v>
      </c>
      <c r="G32" s="8">
        <v>100.64810168924569</v>
      </c>
      <c r="H32" s="9">
        <v>99.22312786551197</v>
      </c>
      <c r="I32" s="8">
        <v>110.24844720496894</v>
      </c>
      <c r="J32" s="8">
        <v>128.10985460420034</v>
      </c>
      <c r="K32" s="10">
        <v>117.02718114426915</v>
      </c>
    </row>
    <row r="35" spans="1:1" x14ac:dyDescent="0.25">
      <c r="A35" s="64" t="s">
        <v>15</v>
      </c>
    </row>
    <row r="36" spans="1:1" x14ac:dyDescent="0.25">
      <c r="A36" s="64" t="s">
        <v>16</v>
      </c>
    </row>
    <row r="37" spans="1:1" x14ac:dyDescent="0.25">
      <c r="A37" s="64" t="s">
        <v>17</v>
      </c>
    </row>
    <row r="38" spans="1:1" x14ac:dyDescent="0.25">
      <c r="A38" s="65" t="s">
        <v>18</v>
      </c>
    </row>
  </sheetData>
  <mergeCells count="1">
    <mergeCell ref="A1:K1"/>
  </mergeCells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A3176-8CC3-4C3F-B1AA-F321E54C59BC}">
  <sheetPr>
    <tabColor theme="9" tint="-0.249977111117893"/>
  </sheetPr>
  <dimension ref="A1:F21"/>
  <sheetViews>
    <sheetView workbookViewId="0"/>
  </sheetViews>
  <sheetFormatPr baseColWidth="10" defaultColWidth="11.42578125" defaultRowHeight="15" x14ac:dyDescent="0.25"/>
  <cols>
    <col min="1" max="1" width="29" style="23" customWidth="1"/>
    <col min="2" max="2" width="17.140625" style="24" customWidth="1"/>
    <col min="3" max="4" width="21.28515625" style="26" customWidth="1"/>
    <col min="5" max="5" width="25.5703125" style="26" customWidth="1"/>
    <col min="6" max="6" width="30" style="23" customWidth="1"/>
    <col min="7" max="16384" width="11.42578125" style="23"/>
  </cols>
  <sheetData>
    <row r="1" spans="1:6" s="17" customFormat="1" ht="31.5" x14ac:dyDescent="0.25">
      <c r="A1" s="14" t="s">
        <v>19</v>
      </c>
      <c r="B1" s="15" t="s">
        <v>20</v>
      </c>
      <c r="C1" s="16" t="s">
        <v>35</v>
      </c>
      <c r="D1" s="16" t="s">
        <v>36</v>
      </c>
      <c r="E1" s="16" t="s">
        <v>37</v>
      </c>
    </row>
    <row r="2" spans="1:6" s="21" customFormat="1" ht="20.100000000000001" customHeight="1" x14ac:dyDescent="0.25">
      <c r="A2" s="18" t="s">
        <v>21</v>
      </c>
      <c r="B2" s="19">
        <v>18.2</v>
      </c>
      <c r="C2" s="20"/>
      <c r="D2" s="20"/>
      <c r="E2" s="20"/>
    </row>
    <row r="3" spans="1:6" s="21" customFormat="1" ht="20.100000000000001" customHeight="1" x14ac:dyDescent="0.25">
      <c r="A3" s="18" t="s">
        <v>22</v>
      </c>
      <c r="B3" s="19">
        <v>12.5</v>
      </c>
      <c r="C3" s="20"/>
      <c r="D3" s="20"/>
      <c r="E3" s="20"/>
    </row>
    <row r="4" spans="1:6" s="21" customFormat="1" ht="20.100000000000001" customHeight="1" x14ac:dyDescent="0.25">
      <c r="A4" s="18" t="s">
        <v>23</v>
      </c>
      <c r="B4" s="19">
        <v>13.9</v>
      </c>
      <c r="C4" s="20"/>
      <c r="D4" s="20"/>
      <c r="E4" s="20"/>
    </row>
    <row r="5" spans="1:6" s="21" customFormat="1" ht="20.100000000000001" customHeight="1" x14ac:dyDescent="0.25">
      <c r="A5" s="18" t="s">
        <v>24</v>
      </c>
      <c r="B5" s="19">
        <v>4.3499999999999996</v>
      </c>
      <c r="C5" s="20"/>
      <c r="D5" s="20"/>
      <c r="E5" s="20"/>
    </row>
    <row r="6" spans="1:6" s="21" customFormat="1" ht="20.100000000000001" customHeight="1" x14ac:dyDescent="0.25">
      <c r="A6" s="18" t="s">
        <v>25</v>
      </c>
      <c r="B6" s="19">
        <v>1.55</v>
      </c>
      <c r="C6" s="20"/>
      <c r="D6" s="20"/>
      <c r="E6" s="20"/>
    </row>
    <row r="7" spans="1:6" s="21" customFormat="1" ht="20.25" customHeight="1" x14ac:dyDescent="0.25">
      <c r="B7" s="22"/>
      <c r="C7" s="22"/>
      <c r="D7" s="22"/>
      <c r="E7" s="22"/>
    </row>
    <row r="8" spans="1:6" s="21" customFormat="1" ht="50.1" customHeight="1" x14ac:dyDescent="0.25">
      <c r="A8" s="14" t="s">
        <v>19</v>
      </c>
      <c r="B8" s="15" t="s">
        <v>20</v>
      </c>
      <c r="C8" s="16" t="s">
        <v>40</v>
      </c>
      <c r="D8" s="16" t="s">
        <v>41</v>
      </c>
      <c r="E8" s="16" t="s">
        <v>42</v>
      </c>
    </row>
    <row r="9" spans="1:6" ht="20.100000000000001" customHeight="1" x14ac:dyDescent="0.25">
      <c r="A9" s="18" t="s">
        <v>21</v>
      </c>
      <c r="B9" s="19">
        <v>18.2</v>
      </c>
      <c r="C9" s="20"/>
      <c r="D9" s="20"/>
      <c r="E9" s="20"/>
    </row>
    <row r="10" spans="1:6" ht="20.100000000000001" customHeight="1" x14ac:dyDescent="0.25">
      <c r="A10" s="18" t="s">
        <v>22</v>
      </c>
      <c r="B10" s="19">
        <v>12.5</v>
      </c>
      <c r="C10" s="20"/>
      <c r="D10" s="20"/>
      <c r="E10" s="20"/>
    </row>
    <row r="11" spans="1:6" ht="20.100000000000001" customHeight="1" x14ac:dyDescent="0.25">
      <c r="A11" s="18" t="s">
        <v>23</v>
      </c>
      <c r="B11" s="19">
        <v>13.9</v>
      </c>
      <c r="C11" s="20"/>
      <c r="D11" s="20"/>
      <c r="E11" s="20"/>
    </row>
    <row r="12" spans="1:6" ht="20.100000000000001" customHeight="1" x14ac:dyDescent="0.25">
      <c r="A12" s="18" t="s">
        <v>24</v>
      </c>
      <c r="B12" s="19">
        <v>4.3499999999999996</v>
      </c>
      <c r="C12" s="20"/>
      <c r="D12" s="20"/>
      <c r="E12" s="20"/>
    </row>
    <row r="13" spans="1:6" ht="20.100000000000001" customHeight="1" x14ac:dyDescent="0.25">
      <c r="A13" s="18" t="s">
        <v>25</v>
      </c>
      <c r="B13" s="19">
        <v>1.55</v>
      </c>
      <c r="C13" s="20"/>
      <c r="D13" s="20"/>
      <c r="E13" s="20"/>
    </row>
    <row r="15" spans="1:6" ht="26.25" customHeight="1" x14ac:dyDescent="0.25">
      <c r="C15" s="25">
        <v>0.08</v>
      </c>
    </row>
    <row r="16" spans="1:6" ht="53.25" customHeight="1" x14ac:dyDescent="0.25">
      <c r="A16" s="27" t="s">
        <v>19</v>
      </c>
      <c r="B16" s="28" t="s">
        <v>20</v>
      </c>
      <c r="C16" s="28" t="s">
        <v>26</v>
      </c>
      <c r="D16" s="28" t="s">
        <v>27</v>
      </c>
      <c r="E16" s="29" t="s">
        <v>39</v>
      </c>
      <c r="F16" s="29" t="s">
        <v>38</v>
      </c>
    </row>
    <row r="17" spans="1:6" ht="25.35" customHeight="1" x14ac:dyDescent="0.25">
      <c r="A17" s="30" t="s">
        <v>21</v>
      </c>
      <c r="B17" s="31">
        <v>18.2</v>
      </c>
      <c r="C17" s="31">
        <f>$C$15*B17</f>
        <v>1.456</v>
      </c>
      <c r="D17" s="32">
        <f>B17+C17</f>
        <v>19.655999999999999</v>
      </c>
      <c r="E17" s="20"/>
      <c r="F17" s="20"/>
    </row>
    <row r="18" spans="1:6" ht="25.35" customHeight="1" x14ac:dyDescent="0.25">
      <c r="A18" s="30" t="s">
        <v>22</v>
      </c>
      <c r="B18" s="31">
        <v>12.5</v>
      </c>
      <c r="C18" s="31">
        <f t="shared" ref="C18:C21" si="0">$C$15*B18</f>
        <v>1</v>
      </c>
      <c r="D18" s="32">
        <f t="shared" ref="D18:D21" si="1">B18+C18</f>
        <v>13.5</v>
      </c>
      <c r="E18" s="20"/>
      <c r="F18" s="20"/>
    </row>
    <row r="19" spans="1:6" ht="25.35" customHeight="1" x14ac:dyDescent="0.25">
      <c r="A19" s="30" t="s">
        <v>23</v>
      </c>
      <c r="B19" s="31">
        <v>13.9</v>
      </c>
      <c r="C19" s="31">
        <f t="shared" si="0"/>
        <v>1.1120000000000001</v>
      </c>
      <c r="D19" s="32">
        <f t="shared" si="1"/>
        <v>15.012</v>
      </c>
      <c r="E19" s="20"/>
      <c r="F19" s="20"/>
    </row>
    <row r="20" spans="1:6" ht="25.35" customHeight="1" x14ac:dyDescent="0.25">
      <c r="A20" s="30" t="s">
        <v>24</v>
      </c>
      <c r="B20" s="31">
        <v>4.3499999999999996</v>
      </c>
      <c r="C20" s="31">
        <f t="shared" si="0"/>
        <v>0.34799999999999998</v>
      </c>
      <c r="D20" s="32">
        <f t="shared" si="1"/>
        <v>4.6979999999999995</v>
      </c>
      <c r="E20" s="20"/>
      <c r="F20" s="20"/>
    </row>
    <row r="21" spans="1:6" ht="25.35" customHeight="1" x14ac:dyDescent="0.25">
      <c r="A21" s="30" t="s">
        <v>25</v>
      </c>
      <c r="B21" s="31">
        <v>1.55</v>
      </c>
      <c r="C21" s="31">
        <f t="shared" si="0"/>
        <v>0.12400000000000001</v>
      </c>
      <c r="D21" s="32">
        <f t="shared" si="1"/>
        <v>1.6740000000000002</v>
      </c>
      <c r="E21" s="20"/>
      <c r="F21" s="20"/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ferenceId xmlns="da0951b8-053b-438c-b676-6e0f26164dd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5EE78D9AADC4344A0031404761E6D45" ma:contentTypeVersion="1" ma:contentTypeDescription="Ein neues Dokument erstellen." ma:contentTypeScope="" ma:versionID="1ace97fd42f5ce960de2301f70e3cf6c">
  <xsd:schema xmlns:xsd="http://www.w3.org/2001/XMLSchema" xmlns:xs="http://www.w3.org/2001/XMLSchema" xmlns:p="http://schemas.microsoft.com/office/2006/metadata/properties" xmlns:ns2="da0951b8-053b-438c-b676-6e0f26164dd7" targetNamespace="http://schemas.microsoft.com/office/2006/metadata/properties" ma:root="true" ma:fieldsID="337ad93674fad7f109c93dbc780a654e" ns2:_="">
    <xsd:import namespace="da0951b8-053b-438c-b676-6e0f26164dd7"/>
    <xsd:element name="properties">
      <xsd:complexType>
        <xsd:sequence>
          <xsd:element name="documentManagement">
            <xsd:complexType>
              <xsd:all>
                <xsd:element ref="ns2:Reference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0951b8-053b-438c-b676-6e0f26164dd7" elementFormDefault="qualified">
    <xsd:import namespace="http://schemas.microsoft.com/office/2006/documentManagement/types"/>
    <xsd:import namespace="http://schemas.microsoft.com/office/infopath/2007/PartnerControls"/>
    <xsd:element name="ReferenceId" ma:index="8" nillable="true" ma:displayName="ReferenceId" ma:indexed="true" ma:internalName="ReferenceId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251C4B2-22E0-4CBF-8233-349C9B9D9AF3}">
  <ds:schemaRefs>
    <ds:schemaRef ds:uri="http://schemas.microsoft.com/office/2006/metadata/properties"/>
    <ds:schemaRef ds:uri="http://schemas.microsoft.com/office/infopath/2007/PartnerControls"/>
    <ds:schemaRef ds:uri="da0951b8-053b-438c-b676-6e0f26164dd7"/>
  </ds:schemaRefs>
</ds:datastoreItem>
</file>

<file path=customXml/itemProps2.xml><?xml version="1.0" encoding="utf-8"?>
<ds:datastoreItem xmlns:ds="http://schemas.openxmlformats.org/officeDocument/2006/customXml" ds:itemID="{CBD21B9E-D4AD-4C05-8B60-7F85BF1C292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DFC8C2-904D-4AB7-896D-843E7CBC77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0951b8-053b-438c-b676-6e0f26164d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Info</vt:lpstr>
      <vt:lpstr>Aufgabe 1</vt:lpstr>
      <vt:lpstr>Aufgabe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Jürg Lippuner</dc:creator>
  <cp:lastModifiedBy>Lippuner Jürg BZSL</cp:lastModifiedBy>
  <dcterms:created xsi:type="dcterms:W3CDTF">2018-11-08T08:29:32Z</dcterms:created>
  <dcterms:modified xsi:type="dcterms:W3CDTF">2020-11-14T18:14:41Z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0x010100D5EE78D9AADC4344A0031404761E6D45</vt:lpwstr>
  </property>
</Properties>
</file>