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.sharepoint.com/teams/CL06-BZBS-T-HKB-e/Freigegebene Dokumente/General/HKBe Unterlagen/LJ2_LF2_Excel-Übungen/aus alten QVs/Lösungen/"/>
    </mc:Choice>
  </mc:AlternateContent>
  <xr:revisionPtr revIDLastSave="18" documentId="13_ncr:1_{63606E14-80B0-43C3-A9D7-FDE55C3B6486}" xr6:coauthVersionLast="47" xr6:coauthVersionMax="47" xr10:uidLastSave="{4EB5A4BA-C540-45F8-88EB-AC491AB9DB35}"/>
  <bookViews>
    <workbookView xWindow="57480" yWindow="-120" windowWidth="29040" windowHeight="15720" xr2:uid="{56A08AE0-BF9A-4617-A408-BC08F073EC4B}"/>
  </bookViews>
  <sheets>
    <sheet name="Rechnung" sheetId="22" r:id="rId1"/>
    <sheet name="Protokoll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9" l="1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12" i="9"/>
  <c r="C9" i="9"/>
  <c r="C7" i="9"/>
  <c r="C6" i="9"/>
  <c r="G28" i="22"/>
  <c r="G22" i="22"/>
  <c r="G23" i="22"/>
  <c r="G24" i="22"/>
  <c r="G26" i="22" s="1"/>
  <c r="G30" i="22" s="1"/>
  <c r="G21" i="22"/>
  <c r="A9" i="22"/>
  <c r="B32" i="22" s="1"/>
  <c r="F71" i="9"/>
  <c r="H9" i="9"/>
  <c r="H6" i="9"/>
  <c r="H7" i="9"/>
  <c r="H8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12" i="9"/>
  <c r="C32" i="22"/>
  <c r="H28" i="22"/>
  <c r="H22" i="22"/>
  <c r="H23" i="22"/>
  <c r="H24" i="22"/>
  <c r="H21" i="22"/>
  <c r="K10" i="9"/>
  <c r="D10" i="9"/>
  <c r="D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Kaczmarczyk Ingbert</author>
  </authors>
  <commentList>
    <comment ref="A9" authorId="0" shapeId="0" xr:uid="{CE528E24-CA75-4A18-A117-DB1CD25676E0}">
      <text>
        <r>
          <rPr>
            <b/>
            <sz val="9"/>
            <color indexed="81"/>
            <rFont val="Segoe UI"/>
            <charset val="1"/>
          </rPr>
          <t>Berater auswählen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<sst xmlns="http://schemas.openxmlformats.org/spreadsheetml/2006/main" count="291" uniqueCount="182">
  <si>
    <t>Anna</t>
  </si>
  <si>
    <t>Ursula</t>
  </si>
  <si>
    <t>Frau</t>
  </si>
  <si>
    <t>Leon</t>
  </si>
  <si>
    <t>Sophie</t>
  </si>
  <si>
    <t>Peter</t>
  </si>
  <si>
    <t>Maria</t>
  </si>
  <si>
    <t>Armin</t>
  </si>
  <si>
    <t>Anzahl</t>
  </si>
  <si>
    <t>Datum</t>
  </si>
  <si>
    <t>Vorname</t>
  </si>
  <si>
    <t>Protokoll</t>
  </si>
  <si>
    <t>Art</t>
  </si>
  <si>
    <t>Beginn</t>
  </si>
  <si>
    <t>Ende</t>
  </si>
  <si>
    <t>Dauer</t>
  </si>
  <si>
    <t>Alter</t>
  </si>
  <si>
    <t>Chat</t>
  </si>
  <si>
    <t>Chloe</t>
  </si>
  <si>
    <t>Jim</t>
  </si>
  <si>
    <t>Kim</t>
  </si>
  <si>
    <t>Kathrin</t>
  </si>
  <si>
    <t>Telefon</t>
  </si>
  <si>
    <t>SMS</t>
  </si>
  <si>
    <t>E-Mail</t>
  </si>
  <si>
    <t>B-452001</t>
  </si>
  <si>
    <t>B-452002</t>
  </si>
  <si>
    <t>B-452003</t>
  </si>
  <si>
    <t>B-452004</t>
  </si>
  <si>
    <t>B-452005</t>
  </si>
  <si>
    <t>B-452006</t>
  </si>
  <si>
    <t>B-452007</t>
  </si>
  <si>
    <t>B-452008</t>
  </si>
  <si>
    <t>B-452009</t>
  </si>
  <si>
    <t>B-452010</t>
  </si>
  <si>
    <t>B-452011</t>
  </si>
  <si>
    <t>B-452012</t>
  </si>
  <si>
    <t>B-452013</t>
  </si>
  <si>
    <t>B-452014</t>
  </si>
  <si>
    <t>B-452015</t>
  </si>
  <si>
    <t>B-452016</t>
  </si>
  <si>
    <t>B-452017</t>
  </si>
  <si>
    <t>B-452018</t>
  </si>
  <si>
    <t>B-452019</t>
  </si>
  <si>
    <t>B-452020</t>
  </si>
  <si>
    <t>B-452021</t>
  </si>
  <si>
    <t>B-452022</t>
  </si>
  <si>
    <t>B-452023</t>
  </si>
  <si>
    <t>B-452024</t>
  </si>
  <si>
    <t>B-452025</t>
  </si>
  <si>
    <t>B-452026</t>
  </si>
  <si>
    <t>B-452027</t>
  </si>
  <si>
    <t>B-452028</t>
  </si>
  <si>
    <t>B-452029</t>
  </si>
  <si>
    <t>B-452030</t>
  </si>
  <si>
    <t>B-452031</t>
  </si>
  <si>
    <t>B-452032</t>
  </si>
  <si>
    <t>B-452033</t>
  </si>
  <si>
    <t>B-452034</t>
  </si>
  <si>
    <t>B-452035</t>
  </si>
  <si>
    <t>B-452036</t>
  </si>
  <si>
    <t>B-452037</t>
  </si>
  <si>
    <t>B-452038</t>
  </si>
  <si>
    <t>B-452039</t>
  </si>
  <si>
    <t>B-452040</t>
  </si>
  <si>
    <t>B-452041</t>
  </si>
  <si>
    <t>B-452042</t>
  </si>
  <si>
    <t>B-452043</t>
  </si>
  <si>
    <t>B-452044</t>
  </si>
  <si>
    <t>B-452045</t>
  </si>
  <si>
    <t>B-452046</t>
  </si>
  <si>
    <t>B-452047</t>
  </si>
  <si>
    <t>B-452048</t>
  </si>
  <si>
    <t>B-452049</t>
  </si>
  <si>
    <t>B-452050</t>
  </si>
  <si>
    <t>B-452051</t>
  </si>
  <si>
    <t>B-452052</t>
  </si>
  <si>
    <t>B-452053</t>
  </si>
  <si>
    <t>B-452054</t>
  </si>
  <si>
    <t>B-452055</t>
  </si>
  <si>
    <t>B-452056</t>
  </si>
  <si>
    <t>B-452057</t>
  </si>
  <si>
    <t>B-452058</t>
  </si>
  <si>
    <t>B-452059</t>
  </si>
  <si>
    <t>Elena</t>
  </si>
  <si>
    <t>Eva</t>
  </si>
  <si>
    <t>Jan</t>
  </si>
  <si>
    <t>Julia</t>
  </si>
  <si>
    <t>Lara</t>
  </si>
  <si>
    <t>Lea</t>
  </si>
  <si>
    <t>Lina</t>
  </si>
  <si>
    <t>Luca</t>
  </si>
  <si>
    <t>Lukas</t>
  </si>
  <si>
    <t>Samuel</t>
  </si>
  <si>
    <t>Tagesprotokoll 147.ch</t>
  </si>
  <si>
    <t>Primarschule bis 12</t>
  </si>
  <si>
    <t>Erwachsen ab 20</t>
  </si>
  <si>
    <t>Oberstufe (13 bis 15)</t>
  </si>
  <si>
    <t>Sek II (16 bis 19)</t>
  </si>
  <si>
    <t>Anzahl Beratungen</t>
  </si>
  <si>
    <t>B-452060</t>
  </si>
  <si>
    <t>Laura</t>
  </si>
  <si>
    <t>Vielen Dank für Ihren Auftrag. Folgende Produkte stellen wir Ihnen in Rechnung:</t>
  </si>
  <si>
    <t>Nummer</t>
  </si>
  <si>
    <t>Produkt</t>
  </si>
  <si>
    <t>Einzelpreis</t>
  </si>
  <si>
    <t>Nettopreis</t>
  </si>
  <si>
    <t>Zwischentotal</t>
  </si>
  <si>
    <t>Mehrwertsteuer</t>
  </si>
  <si>
    <t>Total inkl. MwSt.</t>
  </si>
  <si>
    <t>Freundliche Grüsse</t>
  </si>
  <si>
    <t>Lana Schenker</t>
  </si>
  <si>
    <t>Suncom AG</t>
  </si>
  <si>
    <t>8117 Fällanden</t>
  </si>
  <si>
    <t>Binzstrasse 11</t>
  </si>
  <si>
    <t>Sehr geehrter Frau Schenker</t>
  </si>
  <si>
    <t>Nic Läderach Zimmermann</t>
  </si>
  <si>
    <t>Sachbearbeiter</t>
  </si>
  <si>
    <t>MARK-0221</t>
  </si>
  <si>
    <t>MARK-2053</t>
  </si>
  <si>
    <t>Markenheftchen 12 Briefmarken</t>
  </si>
  <si>
    <t>UBRV-0530</t>
  </si>
  <si>
    <t>Kugelschreiber Caran d'Ache im 3er-Set</t>
  </si>
  <si>
    <t>UBRV-0600</t>
  </si>
  <si>
    <t>Kinogutscheine</t>
  </si>
  <si>
    <t>Mit dem Kauf dieser Artikel unterstützen Sie Kinder, Jugendliche und Familen. Vielen Dank.</t>
  </si>
  <si>
    <t>Kindsberatung</t>
  </si>
  <si>
    <t>Levin</t>
  </si>
  <si>
    <t>Lorena</t>
  </si>
  <si>
    <t>Sara</t>
  </si>
  <si>
    <t>Sofia</t>
  </si>
  <si>
    <t>Jonas</t>
  </si>
  <si>
    <t>Selina</t>
  </si>
  <si>
    <t>Nico</t>
  </si>
  <si>
    <t>Alina</t>
  </si>
  <si>
    <t>Nora</t>
  </si>
  <si>
    <t>Giulia</t>
  </si>
  <si>
    <t>Sophia</t>
  </si>
  <si>
    <t>Fiona</t>
  </si>
  <si>
    <t>Amélie</t>
  </si>
  <si>
    <t>Dario</t>
  </si>
  <si>
    <t>Leandro</t>
  </si>
  <si>
    <t>Luana</t>
  </si>
  <si>
    <t>Julian</t>
  </si>
  <si>
    <t>Lionel</t>
  </si>
  <si>
    <t>Elisa</t>
  </si>
  <si>
    <t>Jana</t>
  </si>
  <si>
    <t>Lena</t>
  </si>
  <si>
    <t>Mia</t>
  </si>
  <si>
    <t>Nevio</t>
  </si>
  <si>
    <t>Alessia</t>
  </si>
  <si>
    <t>Elin</t>
  </si>
  <si>
    <t>Noah</t>
  </si>
  <si>
    <t>Olivia</t>
  </si>
  <si>
    <t>David</t>
  </si>
  <si>
    <t>Noemi</t>
  </si>
  <si>
    <t>Tim</t>
  </si>
  <si>
    <t>Elias</t>
  </si>
  <si>
    <t>Lisa</t>
  </si>
  <si>
    <t>Gian</t>
  </si>
  <si>
    <t>Ben</t>
  </si>
  <si>
    <t>Livia</t>
  </si>
  <si>
    <t>Leonie</t>
  </si>
  <si>
    <t>Chiara</t>
  </si>
  <si>
    <t>Fabio</t>
  </si>
  <si>
    <t>Liam</t>
  </si>
  <si>
    <t>Emma</t>
  </si>
  <si>
    <t>Lia</t>
  </si>
  <si>
    <t>Sarah</t>
  </si>
  <si>
    <t>Nina</t>
  </si>
  <si>
    <t>Code</t>
  </si>
  <si>
    <t>Grund des Kontaktes</t>
  </si>
  <si>
    <t>Zahlbar bis</t>
  </si>
  <si>
    <t>Briefmarken-Bogen «Kinder übernehmen Verantwortung»</t>
  </si>
  <si>
    <t>Rechnung Onlineshop</t>
  </si>
  <si>
    <t>Zeitangaben in Stunden und Minuten</t>
  </si>
  <si>
    <t>Berater:in</t>
  </si>
  <si>
    <t>Auswertung Beratungen</t>
  </si>
  <si>
    <t>Altersaufteilungen</t>
  </si>
  <si>
    <t>Total Beratungsdauer</t>
  </si>
  <si>
    <t>TTT, T. MMMM JJJJ</t>
  </si>
  <si>
    <t>[hh]:mm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</si>
</sst>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ddd\,\ d/\ mmmm\ yyyy"/>
    <numFmt numFmtId="165" formatCode="[hh]:mm"/>
  </numFmts>
  <fonts count="1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egoe U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3"/>
      <color theme="1"/>
      <name val="Calibri"/>
      <family val="2"/>
    </font>
    <font>
      <i/>
      <sz val="9"/>
      <color theme="1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9AA1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20" fontId="0" fillId="0" borderId="0" xfId="0" applyNumberFormat="1"/>
    <xf numFmtId="0" fontId="0" fillId="3" borderId="0" xfId="0" applyFill="1"/>
    <xf numFmtId="44" fontId="0" fillId="0" borderId="0" xfId="0" applyNumberFormat="1"/>
    <xf numFmtId="10" fontId="0" fillId="0" borderId="0" xfId="0" applyNumberFormat="1"/>
    <xf numFmtId="44" fontId="0" fillId="3" borderId="0" xfId="0" applyNumberFormat="1" applyFill="1"/>
    <xf numFmtId="4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 applyAlignment="1">
      <alignment vertical="center" wrapText="1"/>
    </xf>
    <xf numFmtId="0" fontId="0" fillId="4" borderId="0" xfId="0" applyFill="1"/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14" fontId="0" fillId="0" borderId="0" xfId="0" applyNumberFormat="1" applyAlignment="1">
      <alignment horizontal="left"/>
    </xf>
    <xf numFmtId="44" fontId="0" fillId="4" borderId="1" xfId="0" applyNumberFormat="1" applyFill="1" applyBorder="1"/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7" fillId="0" borderId="0" xfId="0" applyFont="1"/>
    <xf numFmtId="0" fontId="4" fillId="2" borderId="0" xfId="0" applyFont="1" applyFill="1" applyAlignment="1">
      <alignment vertical="center"/>
    </xf>
    <xf numFmtId="0" fontId="0" fillId="5" borderId="0" xfId="0" applyFill="1"/>
    <xf numFmtId="14" fontId="0" fillId="3" borderId="0" xfId="0" applyNumberFormat="1" applyFill="1" applyAlignment="1">
      <alignment horizontal="left"/>
    </xf>
    <xf numFmtId="165" fontId="0" fillId="3" borderId="0" xfId="0" applyNumberFormat="1" applyFill="1"/>
    <xf numFmtId="165" fontId="0" fillId="4" borderId="0" xfId="0" applyNumberFormat="1" applyFill="1"/>
    <xf numFmtId="0" fontId="4" fillId="0" borderId="0" xfId="0" applyFont="1"/>
    <xf numFmtId="0" fontId="0" fillId="0" borderId="0" xfId="0"/>
    <xf numFmtId="164" fontId="0" fillId="3" borderId="0" xfId="0" applyNumberFormat="1" applyFill="1"/>
    <xf numFmtId="0" fontId="11" fillId="0" borderId="0" xfId="0" quotePrefix="1" applyFont="1"/>
    <xf numFmtId="0" fontId="11" fillId="0" borderId="0" xfId="0" applyFont="1"/>
  </cellXfs>
  <cellStyles count="3">
    <cellStyle name="Prozent 2" xfId="1" xr:uid="{6FBEC07F-B3DF-4765-B61C-6257EA95A615}"/>
    <cellStyle name="Standard" xfId="0" builtinId="0" customBuiltin="1"/>
    <cellStyle name="Währung 2" xfId="2" xr:uid="{F63ED8E0-0AE7-4449-A1F6-3473F88A0DCA}"/>
  </cellStyles>
  <dxfs count="1"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9AA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8</xdr:row>
      <xdr:rowOff>47625</xdr:rowOff>
    </xdr:from>
    <xdr:to>
      <xdr:col>14</xdr:col>
      <xdr:colOff>688778</xdr:colOff>
      <xdr:row>17</xdr:row>
      <xdr:rowOff>162325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EFB5A07-74C9-419A-AC61-4932081FF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7343775" y="1495425"/>
          <a:ext cx="6651428" cy="177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11</xdr:row>
      <xdr:rowOff>161925</xdr:rowOff>
    </xdr:from>
    <xdr:to>
      <xdr:col>22</xdr:col>
      <xdr:colOff>210644</xdr:colOff>
      <xdr:row>28</xdr:row>
      <xdr:rowOff>20569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B6C310-F0A5-8085-E26E-C121859E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0163175" y="2562225"/>
          <a:ext cx="6485714" cy="3085714"/>
        </a:xfrm>
        <a:prstGeom prst="rect">
          <a:avLst/>
        </a:prstGeom>
      </xdr:spPr>
    </xdr:pic>
    <xdr:clientData/>
  </xdr:twoCellAnchor>
  <xdr:twoCellAnchor editAs="oneCell">
    <xdr:from>
      <xdr:col>11</xdr:col>
      <xdr:colOff>323850</xdr:colOff>
      <xdr:row>28</xdr:row>
      <xdr:rowOff>38100</xdr:rowOff>
    </xdr:from>
    <xdr:to>
      <xdr:col>21</xdr:col>
      <xdr:colOff>494529</xdr:colOff>
      <xdr:row>32</xdr:row>
      <xdr:rowOff>57052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306384E-DC2D-B322-D8B5-22E297E36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0172700" y="5676900"/>
          <a:ext cx="6171429" cy="780952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352425</xdr:colOff>
      <xdr:row>32</xdr:row>
      <xdr:rowOff>114300</xdr:rowOff>
    </xdr:from>
    <xdr:to>
      <xdr:col>22</xdr:col>
      <xdr:colOff>20173</xdr:colOff>
      <xdr:row>41</xdr:row>
      <xdr:rowOff>67102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56B7B47-7C19-7FCB-9712-DD4A29635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0201275" y="6515100"/>
          <a:ext cx="6257143" cy="1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17BA-E577-4A0E-BBC0-C57CC8D33A51}">
  <dimension ref="A1:H41"/>
  <sheetViews>
    <sheetView tabSelected="1" zoomScaleNormal="100" workbookViewId="0"/>
  </sheetViews>
  <sheetFormatPr baseColWidth="10" defaultRowHeight="14.5" x14ac:dyDescent="0.35"/>
  <cols>
    <col min="1" max="1" width="10.90625" customWidth="1"/>
    <col min="2" max="2" width="52.453125" bestFit="1" customWidth="1"/>
    <col min="3" max="3" width="11.08984375" customWidth="1"/>
    <col min="4" max="4" width="2.6328125" customWidth="1"/>
    <col min="5" max="5" width="16.08984375" customWidth="1"/>
    <col min="6" max="6" width="2.6328125" customWidth="1"/>
    <col min="7" max="7" width="18.36328125" customWidth="1"/>
  </cols>
  <sheetData>
    <row r="1" spans="1:7" x14ac:dyDescent="0.35">
      <c r="A1" t="s">
        <v>2</v>
      </c>
    </row>
    <row r="2" spans="1:7" x14ac:dyDescent="0.35">
      <c r="A2" t="s">
        <v>111</v>
      </c>
    </row>
    <row r="3" spans="1:7" x14ac:dyDescent="0.35">
      <c r="A3" t="s">
        <v>112</v>
      </c>
    </row>
    <row r="4" spans="1:7" x14ac:dyDescent="0.35">
      <c r="A4" t="s">
        <v>114</v>
      </c>
    </row>
    <row r="5" spans="1:7" x14ac:dyDescent="0.35">
      <c r="A5" t="s">
        <v>113</v>
      </c>
    </row>
    <row r="9" spans="1:7" x14ac:dyDescent="0.35">
      <c r="A9" s="13">
        <f ca="1">TODAY()</f>
        <v>45637</v>
      </c>
    </row>
    <row r="13" spans="1:7" ht="17" x14ac:dyDescent="0.4">
      <c r="A13" s="17" t="s">
        <v>174</v>
      </c>
      <c r="B13" s="17"/>
      <c r="C13" s="17"/>
      <c r="D13" s="17"/>
      <c r="E13" s="17"/>
      <c r="F13" s="17"/>
      <c r="G13" s="17"/>
    </row>
    <row r="16" spans="1:7" x14ac:dyDescent="0.35">
      <c r="A16" t="s">
        <v>115</v>
      </c>
    </row>
    <row r="18" spans="1:8" x14ac:dyDescent="0.35">
      <c r="A18" t="s">
        <v>102</v>
      </c>
    </row>
    <row r="20" spans="1:8" x14ac:dyDescent="0.35">
      <c r="A20" s="7" t="s">
        <v>103</v>
      </c>
      <c r="B20" s="7" t="s">
        <v>104</v>
      </c>
      <c r="C20" s="8" t="s">
        <v>8</v>
      </c>
      <c r="D20" s="8"/>
      <c r="E20" s="8" t="s">
        <v>105</v>
      </c>
      <c r="F20" s="8"/>
      <c r="G20" s="8" t="s">
        <v>106</v>
      </c>
    </row>
    <row r="21" spans="1:8" x14ac:dyDescent="0.35">
      <c r="A21" t="s">
        <v>118</v>
      </c>
      <c r="B21" t="s">
        <v>173</v>
      </c>
      <c r="C21">
        <v>10</v>
      </c>
      <c r="E21" s="3">
        <v>15</v>
      </c>
      <c r="G21" s="5">
        <f>C21*E21</f>
        <v>150</v>
      </c>
      <c r="H21" s="27" t="str">
        <f ca="1">_xlfn.FORMULATEXT(G21)</f>
        <v>=C21*E21</v>
      </c>
    </row>
    <row r="22" spans="1:8" x14ac:dyDescent="0.35">
      <c r="A22" t="s">
        <v>119</v>
      </c>
      <c r="B22" t="s">
        <v>120</v>
      </c>
      <c r="C22">
        <v>15</v>
      </c>
      <c r="E22" s="3">
        <v>16.5</v>
      </c>
      <c r="G22" s="5">
        <f t="shared" ref="G22:G24" si="0">C22*E22</f>
        <v>247.5</v>
      </c>
      <c r="H22" s="27" t="str">
        <f t="shared" ref="H22:H24" ca="1" si="1">_xlfn.FORMULATEXT(G22)</f>
        <v>=C22*E22</v>
      </c>
    </row>
    <row r="23" spans="1:8" x14ac:dyDescent="0.35">
      <c r="A23" t="s">
        <v>121</v>
      </c>
      <c r="B23" t="s">
        <v>122</v>
      </c>
      <c r="C23">
        <v>30</v>
      </c>
      <c r="E23" s="3">
        <v>25</v>
      </c>
      <c r="G23" s="5">
        <f t="shared" si="0"/>
        <v>750</v>
      </c>
      <c r="H23" s="27" t="str">
        <f t="shared" ca="1" si="1"/>
        <v>=C23*E23</v>
      </c>
    </row>
    <row r="24" spans="1:8" x14ac:dyDescent="0.35">
      <c r="A24" t="s">
        <v>123</v>
      </c>
      <c r="B24" t="s">
        <v>124</v>
      </c>
      <c r="C24">
        <v>28</v>
      </c>
      <c r="E24" s="3">
        <v>25</v>
      </c>
      <c r="G24" s="5">
        <f t="shared" si="0"/>
        <v>700</v>
      </c>
      <c r="H24" s="27" t="str">
        <f t="shared" ca="1" si="1"/>
        <v>=C24*E24</v>
      </c>
    </row>
    <row r="25" spans="1:8" x14ac:dyDescent="0.35">
      <c r="G25" s="3"/>
    </row>
    <row r="26" spans="1:8" x14ac:dyDescent="0.35">
      <c r="A26" s="23" t="s">
        <v>107</v>
      </c>
      <c r="B26" s="23"/>
      <c r="G26" s="6">
        <f>SUM(G21:G24)</f>
        <v>1847.5</v>
      </c>
    </row>
    <row r="28" spans="1:8" x14ac:dyDescent="0.35">
      <c r="A28" s="24" t="s">
        <v>108</v>
      </c>
      <c r="B28" s="24"/>
      <c r="C28" s="4">
        <v>7.6999999999999999E-2</v>
      </c>
      <c r="G28" s="14">
        <f>G26*C28</f>
        <v>142.25749999999999</v>
      </c>
      <c r="H28" s="27" t="str">
        <f t="shared" ref="H28" ca="1" si="2">_xlfn.FORMULATEXT(G28)</f>
        <v>=G26*C28</v>
      </c>
    </row>
    <row r="30" spans="1:8" x14ac:dyDescent="0.35">
      <c r="A30" s="23" t="s">
        <v>109</v>
      </c>
      <c r="B30" s="23"/>
      <c r="G30" s="6">
        <f>ROUND((G26+G28)*2,1)/2</f>
        <v>1989.75</v>
      </c>
    </row>
    <row r="32" spans="1:8" x14ac:dyDescent="0.35">
      <c r="A32" t="s">
        <v>172</v>
      </c>
      <c r="B32" s="20">
        <f ca="1">A9+30</f>
        <v>45667</v>
      </c>
      <c r="C32" s="27" t="str">
        <f t="shared" ref="C32" ca="1" si="3">_xlfn.FORMULATEXT(B32)</f>
        <v>=A9+30</v>
      </c>
    </row>
    <row r="34" spans="1:1" x14ac:dyDescent="0.35">
      <c r="A34" t="s">
        <v>125</v>
      </c>
    </row>
    <row r="36" spans="1:1" x14ac:dyDescent="0.35">
      <c r="A36" t="s">
        <v>110</v>
      </c>
    </row>
    <row r="40" spans="1:1" x14ac:dyDescent="0.35">
      <c r="A40" t="s">
        <v>116</v>
      </c>
    </row>
    <row r="41" spans="1:1" x14ac:dyDescent="0.35">
      <c r="A41" t="s">
        <v>117</v>
      </c>
    </row>
  </sheetData>
  <mergeCells count="3">
    <mergeCell ref="A26:B26"/>
    <mergeCell ref="A28:B28"/>
    <mergeCell ref="A30:B30"/>
  </mergeCells>
  <printOptions gridLines="1"/>
  <pageMargins left="2.3622047244094491" right="0.78740157480314965" top="1.9685039370078741" bottom="1.1811023622047245" header="0.39370078740157483" footer="0.51181102362204722"/>
  <pageSetup paperSize="9" fitToWidth="0" fitToHeight="0" orientation="landscape" horizontalDpi="4294967293" r:id="rId1"/>
  <headerFooter>
    <oddHeader>&amp;L&amp;"-,Standard"PRO JUVENTUTE SCHWEIZ
Thurgauerstrasse 39
Postfach
8050 Zürich&amp;R&amp;G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3D5AD-DD4B-48B7-AACC-A852006199C3}">
  <dimension ref="A1:K71"/>
  <sheetViews>
    <sheetView zoomScaleNormal="100" workbookViewId="0">
      <pane ySplit="11" topLeftCell="A12" activePane="bottomLeft" state="frozen"/>
      <selection pane="bottomLeft" activeCell="A12" sqref="A12"/>
    </sheetView>
  </sheetViews>
  <sheetFormatPr baseColWidth="10" defaultColWidth="9" defaultRowHeight="14.5" x14ac:dyDescent="0.35"/>
  <cols>
    <col min="1" max="1" width="10.36328125" customWidth="1"/>
    <col min="2" max="2" width="12.36328125" customWidth="1"/>
    <col min="3" max="3" width="13.54296875" customWidth="1"/>
    <col min="4" max="4" width="9" customWidth="1"/>
    <col min="7" max="7" width="19.453125" customWidth="1"/>
    <col min="8" max="8" width="7.36328125" customWidth="1"/>
    <col min="9" max="9" width="11.6328125" customWidth="1"/>
    <col min="10" max="10" width="29.36328125" customWidth="1"/>
    <col min="11" max="11" width="16.90625" customWidth="1"/>
  </cols>
  <sheetData>
    <row r="1" spans="1:11" ht="24" customHeight="1" x14ac:dyDescent="0.35">
      <c r="A1" s="15" t="s">
        <v>94</v>
      </c>
      <c r="B1" s="11"/>
      <c r="C1" s="11"/>
      <c r="D1" s="11"/>
      <c r="E1" s="11"/>
      <c r="F1" s="11"/>
      <c r="G1" s="11"/>
      <c r="H1" s="11"/>
      <c r="I1" s="11"/>
      <c r="J1" s="11"/>
      <c r="K1" s="16" t="s">
        <v>175</v>
      </c>
    </row>
    <row r="3" spans="1:11" x14ac:dyDescent="0.35">
      <c r="A3" t="s">
        <v>9</v>
      </c>
      <c r="B3" s="25">
        <v>45050</v>
      </c>
      <c r="C3" s="25"/>
      <c r="D3" s="26" t="s">
        <v>180</v>
      </c>
    </row>
    <row r="5" spans="1:11" x14ac:dyDescent="0.35">
      <c r="A5" s="18" t="s">
        <v>177</v>
      </c>
      <c r="B5" s="18"/>
      <c r="C5" s="18"/>
      <c r="G5" s="18" t="s">
        <v>178</v>
      </c>
      <c r="H5" s="18"/>
    </row>
    <row r="6" spans="1:11" x14ac:dyDescent="0.35">
      <c r="A6" t="s">
        <v>99</v>
      </c>
      <c r="C6" s="10">
        <f>COUNTA(A12:A71)</f>
        <v>60</v>
      </c>
      <c r="D6" s="27" t="str">
        <f ca="1">_xlfn.FORMULATEXT(C6)</f>
        <v>=ANZAHL2(A12:A71)</v>
      </c>
      <c r="G6" t="s">
        <v>95</v>
      </c>
      <c r="H6">
        <f>COUNTIF($H$12:$H$70,"&lt;=12")</f>
        <v>17</v>
      </c>
    </row>
    <row r="7" spans="1:11" x14ac:dyDescent="0.35">
      <c r="A7" t="s">
        <v>179</v>
      </c>
      <c r="C7" s="21">
        <f>SUM(F12:F71)</f>
        <v>2.0395023148148135</v>
      </c>
      <c r="D7" s="27" t="s">
        <v>181</v>
      </c>
      <c r="G7" t="s">
        <v>97</v>
      </c>
      <c r="H7">
        <f>COUNTIF($H$12:$H$70,"&lt;=15")-H6</f>
        <v>11</v>
      </c>
    </row>
    <row r="8" spans="1:11" x14ac:dyDescent="0.35">
      <c r="G8" t="s">
        <v>98</v>
      </c>
      <c r="H8">
        <f>COUNTIF($H$12:$H$70,"&lt;20")-H7-H6</f>
        <v>13</v>
      </c>
    </row>
    <row r="9" spans="1:11" x14ac:dyDescent="0.35">
      <c r="A9" s="19" t="s">
        <v>19</v>
      </c>
      <c r="C9" s="22">
        <f>SUMIF($B$12:$B$71,A9,$F$12:$F$71)</f>
        <v>0.24777777777777799</v>
      </c>
      <c r="G9" t="s">
        <v>96</v>
      </c>
      <c r="H9">
        <f>COUNTIF($H$12:$H$70,"&gt;=20")</f>
        <v>11</v>
      </c>
    </row>
    <row r="10" spans="1:11" x14ac:dyDescent="0.35">
      <c r="D10" s="27" t="str">
        <f ca="1">_xlfn.FORMULATEXT(C9)</f>
        <v>=SUMMEWENN($B$12:$B$71;A9;$F$12:$F$71)</v>
      </c>
      <c r="K10" s="27" t="str">
        <f ca="1">_xlfn.FORMULATEXT(K12)</f>
        <v>=WENN(H12&lt;12;"ja";"")</v>
      </c>
    </row>
    <row r="11" spans="1:11" ht="30" customHeight="1" x14ac:dyDescent="0.35">
      <c r="A11" s="9" t="s">
        <v>11</v>
      </c>
      <c r="B11" s="9" t="s">
        <v>176</v>
      </c>
      <c r="C11" s="9" t="s">
        <v>12</v>
      </c>
      <c r="D11" s="12" t="s">
        <v>13</v>
      </c>
      <c r="E11" s="12" t="s">
        <v>14</v>
      </c>
      <c r="F11" s="12" t="s">
        <v>15</v>
      </c>
      <c r="G11" s="9" t="s">
        <v>10</v>
      </c>
      <c r="H11" s="12" t="s">
        <v>16</v>
      </c>
      <c r="I11" s="12" t="s">
        <v>170</v>
      </c>
      <c r="J11" s="9" t="s">
        <v>171</v>
      </c>
      <c r="K11" s="9" t="s">
        <v>126</v>
      </c>
    </row>
    <row r="12" spans="1:11" x14ac:dyDescent="0.35">
      <c r="A12" t="s">
        <v>25</v>
      </c>
      <c r="B12" t="s">
        <v>7</v>
      </c>
      <c r="C12" t="s">
        <v>17</v>
      </c>
      <c r="D12" s="1">
        <v>0.39383101851851854</v>
      </c>
      <c r="E12" s="1">
        <v>0.45606481481481476</v>
      </c>
      <c r="F12" s="1">
        <f>E12-D12</f>
        <v>6.2233796296296218E-2</v>
      </c>
      <c r="G12" t="s">
        <v>127</v>
      </c>
      <c r="H12">
        <v>8</v>
      </c>
      <c r="I12">
        <v>510</v>
      </c>
      <c r="J12" s="2"/>
      <c r="K12" s="10" t="str">
        <f>IF(H12&lt;12,"ja","")</f>
        <v>ja</v>
      </c>
    </row>
    <row r="13" spans="1:11" x14ac:dyDescent="0.35">
      <c r="A13" t="s">
        <v>26</v>
      </c>
      <c r="B13" t="s">
        <v>18</v>
      </c>
      <c r="C13" t="s">
        <v>22</v>
      </c>
      <c r="D13" s="1">
        <v>0.40284722222222219</v>
      </c>
      <c r="E13" s="1">
        <v>0.47491898148148154</v>
      </c>
      <c r="F13" s="1">
        <f t="shared" ref="F13:F70" si="0">E13-D13</f>
        <v>7.2071759259259349E-2</v>
      </c>
      <c r="G13" t="s">
        <v>128</v>
      </c>
      <c r="H13">
        <v>16</v>
      </c>
      <c r="I13">
        <v>510</v>
      </c>
      <c r="J13" s="2"/>
      <c r="K13" s="10" t="str">
        <f t="shared" ref="K13:K71" si="1">IF(H13&lt;12,"ja","")</f>
        <v/>
      </c>
    </row>
    <row r="14" spans="1:11" x14ac:dyDescent="0.35">
      <c r="A14" t="s">
        <v>27</v>
      </c>
      <c r="B14" t="s">
        <v>6</v>
      </c>
      <c r="C14" t="s">
        <v>23</v>
      </c>
      <c r="D14" s="1">
        <v>0.44170138888888894</v>
      </c>
      <c r="E14" s="1">
        <v>0.49571759259259257</v>
      </c>
      <c r="F14" s="1">
        <f t="shared" si="0"/>
        <v>5.4016203703703636E-2</v>
      </c>
      <c r="G14" t="s">
        <v>129</v>
      </c>
      <c r="H14">
        <v>18</v>
      </c>
      <c r="I14">
        <v>503</v>
      </c>
      <c r="J14" s="2"/>
      <c r="K14" s="10" t="str">
        <f t="shared" si="1"/>
        <v/>
      </c>
    </row>
    <row r="15" spans="1:11" x14ac:dyDescent="0.35">
      <c r="A15" t="s">
        <v>28</v>
      </c>
      <c r="B15" t="s">
        <v>7</v>
      </c>
      <c r="C15" t="s">
        <v>17</v>
      </c>
      <c r="D15" s="1">
        <v>0.45408564814814811</v>
      </c>
      <c r="E15" s="1">
        <v>0.50591435185185185</v>
      </c>
      <c r="F15" s="1">
        <f t="shared" si="0"/>
        <v>5.1828703703703738E-2</v>
      </c>
      <c r="G15" t="s">
        <v>90</v>
      </c>
      <c r="H15">
        <v>7</v>
      </c>
      <c r="I15">
        <v>520</v>
      </c>
      <c r="J15" s="2"/>
      <c r="K15" s="10" t="str">
        <f t="shared" si="1"/>
        <v>ja</v>
      </c>
    </row>
    <row r="16" spans="1:11" x14ac:dyDescent="0.35">
      <c r="A16" t="s">
        <v>29</v>
      </c>
      <c r="B16" t="s">
        <v>6</v>
      </c>
      <c r="C16" t="s">
        <v>23</v>
      </c>
      <c r="D16" s="1">
        <v>0.47390046296296301</v>
      </c>
      <c r="E16" s="1">
        <v>0.51827546296296301</v>
      </c>
      <c r="F16" s="1">
        <f t="shared" si="0"/>
        <v>4.4374999999999998E-2</v>
      </c>
      <c r="G16" t="s">
        <v>130</v>
      </c>
      <c r="I16">
        <v>520</v>
      </c>
      <c r="J16" s="2"/>
      <c r="K16" s="10" t="str">
        <f t="shared" si="1"/>
        <v>ja</v>
      </c>
    </row>
    <row r="17" spans="1:11" x14ac:dyDescent="0.35">
      <c r="A17" t="s">
        <v>30</v>
      </c>
      <c r="B17" t="s">
        <v>19</v>
      </c>
      <c r="C17" t="s">
        <v>17</v>
      </c>
      <c r="D17" s="1">
        <v>0.48744212962962963</v>
      </c>
      <c r="E17" s="1">
        <v>0.52638888888888891</v>
      </c>
      <c r="F17" s="1">
        <f t="shared" si="0"/>
        <v>3.8946759259259278E-2</v>
      </c>
      <c r="G17" t="s">
        <v>131</v>
      </c>
      <c r="H17">
        <v>11</v>
      </c>
      <c r="I17">
        <v>600</v>
      </c>
      <c r="J17" s="2"/>
      <c r="K17" s="10" t="str">
        <f t="shared" si="1"/>
        <v>ja</v>
      </c>
    </row>
    <row r="18" spans="1:11" x14ac:dyDescent="0.35">
      <c r="A18" t="s">
        <v>31</v>
      </c>
      <c r="B18" t="s">
        <v>20</v>
      </c>
      <c r="C18" t="s">
        <v>17</v>
      </c>
      <c r="D18" s="1">
        <v>0.50548611111111108</v>
      </c>
      <c r="E18" s="1">
        <v>0.52118055555555554</v>
      </c>
      <c r="F18" s="1">
        <f t="shared" si="0"/>
        <v>1.5694444444444455E-2</v>
      </c>
      <c r="G18" t="s">
        <v>132</v>
      </c>
      <c r="H18">
        <v>10</v>
      </c>
      <c r="I18">
        <v>541</v>
      </c>
      <c r="J18" s="2"/>
      <c r="K18" s="10" t="str">
        <f t="shared" si="1"/>
        <v>ja</v>
      </c>
    </row>
    <row r="19" spans="1:11" x14ac:dyDescent="0.35">
      <c r="A19" t="s">
        <v>32</v>
      </c>
      <c r="B19" t="s">
        <v>18</v>
      </c>
      <c r="C19" t="s">
        <v>23</v>
      </c>
      <c r="D19" s="1">
        <v>0.51688657407407412</v>
      </c>
      <c r="E19" s="1">
        <v>0.56942129629629634</v>
      </c>
      <c r="F19" s="1">
        <f t="shared" si="0"/>
        <v>5.2534722222222219E-2</v>
      </c>
      <c r="G19" t="s">
        <v>133</v>
      </c>
      <c r="H19">
        <v>7</v>
      </c>
      <c r="I19">
        <v>512</v>
      </c>
      <c r="J19" s="2"/>
      <c r="K19" s="10" t="str">
        <f t="shared" si="1"/>
        <v>ja</v>
      </c>
    </row>
    <row r="20" spans="1:11" x14ac:dyDescent="0.35">
      <c r="A20" t="s">
        <v>33</v>
      </c>
      <c r="B20" t="s">
        <v>6</v>
      </c>
      <c r="C20" t="s">
        <v>23</v>
      </c>
      <c r="D20" s="1">
        <v>0.52024305555555561</v>
      </c>
      <c r="E20" s="1">
        <v>0.57504629629629622</v>
      </c>
      <c r="F20" s="1">
        <f t="shared" si="0"/>
        <v>5.4803240740740611E-2</v>
      </c>
      <c r="G20" t="s">
        <v>0</v>
      </c>
      <c r="H20">
        <v>11</v>
      </c>
      <c r="I20">
        <v>600</v>
      </c>
      <c r="J20" s="2"/>
      <c r="K20" s="10" t="str">
        <f t="shared" si="1"/>
        <v>ja</v>
      </c>
    </row>
    <row r="21" spans="1:11" x14ac:dyDescent="0.35">
      <c r="A21" t="s">
        <v>34</v>
      </c>
      <c r="B21" t="s">
        <v>1</v>
      </c>
      <c r="C21" t="s">
        <v>23</v>
      </c>
      <c r="D21" s="1">
        <v>0.52049768518518513</v>
      </c>
      <c r="E21" s="1">
        <v>0.60438657407407403</v>
      </c>
      <c r="F21" s="1">
        <f t="shared" si="0"/>
        <v>8.3888888888888902E-2</v>
      </c>
      <c r="G21" t="s">
        <v>85</v>
      </c>
      <c r="H21">
        <v>12</v>
      </c>
      <c r="I21">
        <v>530</v>
      </c>
      <c r="J21" s="2"/>
      <c r="K21" s="10" t="str">
        <f t="shared" si="1"/>
        <v/>
      </c>
    </row>
    <row r="22" spans="1:11" x14ac:dyDescent="0.35">
      <c r="A22" t="s">
        <v>35</v>
      </c>
      <c r="B22" t="s">
        <v>5</v>
      </c>
      <c r="C22" t="s">
        <v>22</v>
      </c>
      <c r="D22" s="1">
        <v>0.56618055555555558</v>
      </c>
      <c r="E22" s="1">
        <v>0.61584490740740738</v>
      </c>
      <c r="F22" s="1">
        <f t="shared" si="0"/>
        <v>4.9664351851851807E-2</v>
      </c>
      <c r="G22" t="s">
        <v>134</v>
      </c>
      <c r="H22">
        <v>24</v>
      </c>
      <c r="I22">
        <v>520</v>
      </c>
      <c r="J22" s="2"/>
      <c r="K22" s="10" t="str">
        <f t="shared" si="1"/>
        <v/>
      </c>
    </row>
    <row r="23" spans="1:11" x14ac:dyDescent="0.35">
      <c r="A23" t="s">
        <v>36</v>
      </c>
      <c r="B23" t="s">
        <v>21</v>
      </c>
      <c r="C23" t="s">
        <v>17</v>
      </c>
      <c r="D23" s="1">
        <v>0.5746296296296296</v>
      </c>
      <c r="E23" s="1">
        <v>0.64170138888888884</v>
      </c>
      <c r="F23" s="1">
        <f t="shared" si="0"/>
        <v>6.7071759259259234E-2</v>
      </c>
      <c r="G23" t="s">
        <v>135</v>
      </c>
      <c r="H23">
        <v>32</v>
      </c>
      <c r="I23">
        <v>541</v>
      </c>
      <c r="J23" s="2"/>
      <c r="K23" s="10" t="str">
        <f t="shared" si="1"/>
        <v/>
      </c>
    </row>
    <row r="24" spans="1:11" x14ac:dyDescent="0.35">
      <c r="A24" t="s">
        <v>37</v>
      </c>
      <c r="B24" t="s">
        <v>1</v>
      </c>
      <c r="C24" t="s">
        <v>23</v>
      </c>
      <c r="D24" s="1">
        <v>0.60335648148148147</v>
      </c>
      <c r="E24" s="1">
        <v>0.67976851851851849</v>
      </c>
      <c r="F24" s="1">
        <f t="shared" si="0"/>
        <v>7.6412037037037028E-2</v>
      </c>
      <c r="H24">
        <v>24</v>
      </c>
      <c r="I24">
        <v>503</v>
      </c>
      <c r="J24" s="2"/>
      <c r="K24" s="10" t="str">
        <f t="shared" si="1"/>
        <v/>
      </c>
    </row>
    <row r="25" spans="1:11" x14ac:dyDescent="0.35">
      <c r="A25" t="s">
        <v>38</v>
      </c>
      <c r="B25" t="s">
        <v>19</v>
      </c>
      <c r="C25" t="s">
        <v>17</v>
      </c>
      <c r="D25" s="1">
        <v>0.61079861111111111</v>
      </c>
      <c r="E25" s="1">
        <v>0.65978009259259263</v>
      </c>
      <c r="F25" s="1">
        <f t="shared" si="0"/>
        <v>4.8981481481481515E-2</v>
      </c>
      <c r="G25" t="s">
        <v>136</v>
      </c>
      <c r="H25">
        <v>15</v>
      </c>
      <c r="I25">
        <v>501</v>
      </c>
      <c r="J25" s="2"/>
      <c r="K25" s="10" t="str">
        <f t="shared" si="1"/>
        <v/>
      </c>
    </row>
    <row r="26" spans="1:11" x14ac:dyDescent="0.35">
      <c r="A26" t="s">
        <v>39</v>
      </c>
      <c r="B26" t="s">
        <v>21</v>
      </c>
      <c r="C26" t="s">
        <v>17</v>
      </c>
      <c r="D26" s="1">
        <v>0.63355324074074071</v>
      </c>
      <c r="E26" s="1">
        <v>0.66682870370370373</v>
      </c>
      <c r="F26" s="1">
        <f t="shared" si="0"/>
        <v>3.3275462962963021E-2</v>
      </c>
      <c r="G26" t="s">
        <v>137</v>
      </c>
      <c r="I26">
        <v>541</v>
      </c>
      <c r="J26" s="2"/>
      <c r="K26" s="10" t="str">
        <f t="shared" si="1"/>
        <v>ja</v>
      </c>
    </row>
    <row r="27" spans="1:11" x14ac:dyDescent="0.35">
      <c r="A27" t="s">
        <v>40</v>
      </c>
      <c r="B27" t="s">
        <v>18</v>
      </c>
      <c r="C27" t="s">
        <v>23</v>
      </c>
      <c r="D27" s="1">
        <v>0.65864583333333326</v>
      </c>
      <c r="E27" s="1">
        <v>0.67449074074074078</v>
      </c>
      <c r="F27" s="1">
        <f t="shared" si="0"/>
        <v>1.5844907407407516E-2</v>
      </c>
      <c r="G27" t="s">
        <v>138</v>
      </c>
      <c r="H27">
        <v>16</v>
      </c>
      <c r="I27">
        <v>541</v>
      </c>
      <c r="J27" s="2"/>
      <c r="K27" s="10" t="str">
        <f t="shared" si="1"/>
        <v/>
      </c>
    </row>
    <row r="28" spans="1:11" x14ac:dyDescent="0.35">
      <c r="A28" t="s">
        <v>41</v>
      </c>
      <c r="B28" t="s">
        <v>5</v>
      </c>
      <c r="C28" t="s">
        <v>24</v>
      </c>
      <c r="D28" s="1">
        <v>0.65927083333333336</v>
      </c>
      <c r="E28" s="1">
        <v>0.67805555555555552</v>
      </c>
      <c r="F28" s="1">
        <f t="shared" si="0"/>
        <v>1.8784722222222161E-2</v>
      </c>
      <c r="G28" t="s">
        <v>88</v>
      </c>
      <c r="H28">
        <v>31</v>
      </c>
      <c r="I28">
        <v>512</v>
      </c>
      <c r="J28" s="2"/>
      <c r="K28" s="10" t="str">
        <f t="shared" si="1"/>
        <v/>
      </c>
    </row>
    <row r="29" spans="1:11" x14ac:dyDescent="0.35">
      <c r="A29" t="s">
        <v>42</v>
      </c>
      <c r="B29" t="s">
        <v>20</v>
      </c>
      <c r="C29" t="s">
        <v>23</v>
      </c>
      <c r="D29" s="1">
        <v>0.66278935185185184</v>
      </c>
      <c r="E29" s="1">
        <v>0.68922453703703712</v>
      </c>
      <c r="F29" s="1">
        <f t="shared" si="0"/>
        <v>2.6435185185185284E-2</v>
      </c>
      <c r="G29" t="s">
        <v>139</v>
      </c>
      <c r="H29">
        <v>16</v>
      </c>
      <c r="I29">
        <v>512</v>
      </c>
      <c r="J29" s="2"/>
      <c r="K29" s="10" t="str">
        <f t="shared" si="1"/>
        <v/>
      </c>
    </row>
    <row r="30" spans="1:11" x14ac:dyDescent="0.35">
      <c r="A30" t="s">
        <v>43</v>
      </c>
      <c r="B30" t="s">
        <v>19</v>
      </c>
      <c r="C30" t="s">
        <v>24</v>
      </c>
      <c r="D30" s="1">
        <v>0.67144675925925934</v>
      </c>
      <c r="E30" s="1">
        <v>0.71195601851851864</v>
      </c>
      <c r="F30" s="1">
        <f t="shared" si="0"/>
        <v>4.05092592592593E-2</v>
      </c>
      <c r="G30" t="s">
        <v>140</v>
      </c>
      <c r="H30">
        <v>19</v>
      </c>
      <c r="I30">
        <v>510</v>
      </c>
      <c r="J30" s="2"/>
      <c r="K30" s="10" t="str">
        <f t="shared" si="1"/>
        <v/>
      </c>
    </row>
    <row r="31" spans="1:11" x14ac:dyDescent="0.35">
      <c r="A31" t="s">
        <v>44</v>
      </c>
      <c r="B31" t="s">
        <v>18</v>
      </c>
      <c r="C31" t="s">
        <v>23</v>
      </c>
      <c r="D31" s="1">
        <v>0.6766550925925926</v>
      </c>
      <c r="E31" s="1">
        <v>0.72291666666666665</v>
      </c>
      <c r="F31" s="1">
        <f t="shared" si="0"/>
        <v>4.6261574074074052E-2</v>
      </c>
      <c r="G31" t="s">
        <v>141</v>
      </c>
      <c r="H31">
        <v>20</v>
      </c>
      <c r="I31">
        <v>700</v>
      </c>
      <c r="J31" s="2"/>
      <c r="K31" s="10" t="str">
        <f t="shared" si="1"/>
        <v/>
      </c>
    </row>
    <row r="32" spans="1:11" x14ac:dyDescent="0.35">
      <c r="A32" t="s">
        <v>45</v>
      </c>
      <c r="B32" t="s">
        <v>20</v>
      </c>
      <c r="C32" t="s">
        <v>23</v>
      </c>
      <c r="D32" s="1">
        <v>0.68759259259259264</v>
      </c>
      <c r="E32" s="1">
        <v>0.72650462962962958</v>
      </c>
      <c r="F32" s="1">
        <f t="shared" si="0"/>
        <v>3.891203703703694E-2</v>
      </c>
      <c r="G32" t="s">
        <v>142</v>
      </c>
      <c r="H32">
        <v>8</v>
      </c>
      <c r="I32">
        <v>510</v>
      </c>
      <c r="J32" s="2"/>
      <c r="K32" s="10" t="str">
        <f t="shared" si="1"/>
        <v>ja</v>
      </c>
    </row>
    <row r="33" spans="1:11" x14ac:dyDescent="0.35">
      <c r="A33" t="s">
        <v>46</v>
      </c>
      <c r="B33" t="s">
        <v>19</v>
      </c>
      <c r="C33" t="s">
        <v>23</v>
      </c>
      <c r="D33" s="1">
        <v>0.70839120370370379</v>
      </c>
      <c r="E33" s="1">
        <v>0.73611111111111105</v>
      </c>
      <c r="F33" s="1">
        <f t="shared" si="0"/>
        <v>2.7719907407407263E-2</v>
      </c>
      <c r="G33" t="s">
        <v>3</v>
      </c>
      <c r="H33">
        <v>9</v>
      </c>
      <c r="I33">
        <v>512</v>
      </c>
      <c r="J33" s="2"/>
      <c r="K33" s="10" t="str">
        <f t="shared" si="1"/>
        <v>ja</v>
      </c>
    </row>
    <row r="34" spans="1:11" x14ac:dyDescent="0.35">
      <c r="A34" t="s">
        <v>47</v>
      </c>
      <c r="B34" t="s">
        <v>1</v>
      </c>
      <c r="C34" t="s">
        <v>22</v>
      </c>
      <c r="D34" s="1">
        <v>0.71875</v>
      </c>
      <c r="E34" s="1">
        <v>0.77430555555555558</v>
      </c>
      <c r="F34" s="1">
        <f t="shared" si="0"/>
        <v>5.555555555555558E-2</v>
      </c>
      <c r="G34" t="s">
        <v>143</v>
      </c>
      <c r="H34">
        <v>8</v>
      </c>
      <c r="I34">
        <v>600</v>
      </c>
      <c r="J34" s="2"/>
      <c r="K34" s="10" t="str">
        <f t="shared" si="1"/>
        <v>ja</v>
      </c>
    </row>
    <row r="35" spans="1:11" x14ac:dyDescent="0.35">
      <c r="A35" t="s">
        <v>48</v>
      </c>
      <c r="B35" t="s">
        <v>7</v>
      </c>
      <c r="C35" t="s">
        <v>17</v>
      </c>
      <c r="D35" s="1">
        <v>0.72545138888888883</v>
      </c>
      <c r="E35" s="1">
        <v>0.75987268518518514</v>
      </c>
      <c r="F35" s="1">
        <f t="shared" si="0"/>
        <v>3.4421296296296311E-2</v>
      </c>
      <c r="G35" t="s">
        <v>144</v>
      </c>
      <c r="H35">
        <v>12</v>
      </c>
      <c r="I35">
        <v>600</v>
      </c>
      <c r="J35" s="2"/>
      <c r="K35" s="10" t="str">
        <f t="shared" si="1"/>
        <v/>
      </c>
    </row>
    <row r="36" spans="1:11" x14ac:dyDescent="0.35">
      <c r="A36" t="s">
        <v>49</v>
      </c>
      <c r="B36" t="s">
        <v>18</v>
      </c>
      <c r="C36" t="s">
        <v>17</v>
      </c>
      <c r="D36" s="1">
        <v>0.72916666666666663</v>
      </c>
      <c r="E36" s="1">
        <v>0.77847222222222212</v>
      </c>
      <c r="F36" s="1">
        <f t="shared" si="0"/>
        <v>4.9305555555555491E-2</v>
      </c>
      <c r="G36" t="s">
        <v>145</v>
      </c>
      <c r="I36">
        <v>600</v>
      </c>
      <c r="J36" s="2"/>
      <c r="K36" s="10" t="str">
        <f t="shared" si="1"/>
        <v>ja</v>
      </c>
    </row>
    <row r="37" spans="1:11" x14ac:dyDescent="0.35">
      <c r="A37" t="s">
        <v>50</v>
      </c>
      <c r="B37" t="s">
        <v>19</v>
      </c>
      <c r="C37" t="s">
        <v>24</v>
      </c>
      <c r="D37" s="1">
        <v>0.75347222222222221</v>
      </c>
      <c r="E37" s="1">
        <v>0.77624999999999988</v>
      </c>
      <c r="F37" s="1">
        <f t="shared" si="0"/>
        <v>2.2777777777777675E-2</v>
      </c>
      <c r="G37" t="s">
        <v>146</v>
      </c>
      <c r="H37">
        <v>2</v>
      </c>
      <c r="I37">
        <v>512</v>
      </c>
      <c r="J37" s="2"/>
      <c r="K37" s="10" t="str">
        <f t="shared" si="1"/>
        <v>ja</v>
      </c>
    </row>
    <row r="38" spans="1:11" x14ac:dyDescent="0.35">
      <c r="A38" t="s">
        <v>51</v>
      </c>
      <c r="B38" t="s">
        <v>6</v>
      </c>
      <c r="C38" t="s">
        <v>24</v>
      </c>
      <c r="D38" s="1">
        <v>0.75931712962962961</v>
      </c>
      <c r="E38" s="1">
        <v>0.77292824074074074</v>
      </c>
      <c r="F38" s="1">
        <f t="shared" si="0"/>
        <v>1.3611111111111129E-2</v>
      </c>
      <c r="G38" t="s">
        <v>147</v>
      </c>
      <c r="H38">
        <v>28</v>
      </c>
      <c r="I38">
        <v>541</v>
      </c>
      <c r="J38" s="2"/>
      <c r="K38" s="10" t="str">
        <f t="shared" si="1"/>
        <v/>
      </c>
    </row>
    <row r="39" spans="1:11" x14ac:dyDescent="0.35">
      <c r="A39" t="s">
        <v>52</v>
      </c>
      <c r="B39" t="s">
        <v>21</v>
      </c>
      <c r="C39" t="s">
        <v>24</v>
      </c>
      <c r="D39" s="1">
        <v>0.76388888888888884</v>
      </c>
      <c r="E39" s="1">
        <v>0.77569444444444435</v>
      </c>
      <c r="F39" s="1">
        <f t="shared" si="0"/>
        <v>1.1805555555555514E-2</v>
      </c>
      <c r="G39" t="s">
        <v>148</v>
      </c>
      <c r="H39">
        <v>15</v>
      </c>
      <c r="I39">
        <v>700</v>
      </c>
      <c r="J39" s="2"/>
      <c r="K39" s="10" t="str">
        <f t="shared" si="1"/>
        <v/>
      </c>
    </row>
    <row r="40" spans="1:11" x14ac:dyDescent="0.35">
      <c r="A40" t="s">
        <v>53</v>
      </c>
      <c r="B40" t="s">
        <v>5</v>
      </c>
      <c r="C40" t="s">
        <v>24</v>
      </c>
      <c r="D40" s="1">
        <v>0.76498842592592586</v>
      </c>
      <c r="E40" s="1">
        <v>0.80902777777777779</v>
      </c>
      <c r="F40" s="1">
        <f t="shared" si="0"/>
        <v>4.4039351851851927E-2</v>
      </c>
      <c r="G40" t="s">
        <v>92</v>
      </c>
      <c r="H40">
        <v>33</v>
      </c>
      <c r="I40">
        <v>526</v>
      </c>
      <c r="J40" s="2"/>
      <c r="K40" s="10" t="str">
        <f t="shared" si="1"/>
        <v/>
      </c>
    </row>
    <row r="41" spans="1:11" x14ac:dyDescent="0.35">
      <c r="A41" t="s">
        <v>54</v>
      </c>
      <c r="B41" t="s">
        <v>6</v>
      </c>
      <c r="C41" t="s">
        <v>23</v>
      </c>
      <c r="D41" s="1">
        <v>0.76932870370370365</v>
      </c>
      <c r="E41" s="1">
        <v>0.7914699074074073</v>
      </c>
      <c r="F41" s="1">
        <f t="shared" si="0"/>
        <v>2.2141203703703649E-2</v>
      </c>
      <c r="G41" t="s">
        <v>149</v>
      </c>
      <c r="H41">
        <v>7</v>
      </c>
      <c r="I41">
        <v>600</v>
      </c>
      <c r="J41" s="2"/>
      <c r="K41" s="10" t="str">
        <f t="shared" si="1"/>
        <v>ja</v>
      </c>
    </row>
    <row r="42" spans="1:11" x14ac:dyDescent="0.35">
      <c r="A42" t="s">
        <v>55</v>
      </c>
      <c r="B42" t="s">
        <v>1</v>
      </c>
      <c r="C42" t="s">
        <v>17</v>
      </c>
      <c r="D42" s="1">
        <v>0.7715277777777777</v>
      </c>
      <c r="E42" s="1">
        <v>0.83333333333333326</v>
      </c>
      <c r="F42" s="1">
        <f t="shared" si="0"/>
        <v>6.1805555555555558E-2</v>
      </c>
      <c r="G42" t="s">
        <v>150</v>
      </c>
      <c r="H42">
        <v>17</v>
      </c>
      <c r="I42">
        <v>530</v>
      </c>
      <c r="J42" s="2"/>
      <c r="K42" s="10" t="str">
        <f t="shared" si="1"/>
        <v/>
      </c>
    </row>
    <row r="43" spans="1:11" x14ac:dyDescent="0.35">
      <c r="A43" t="s">
        <v>56</v>
      </c>
      <c r="B43" t="s">
        <v>21</v>
      </c>
      <c r="C43" t="s">
        <v>23</v>
      </c>
      <c r="D43" s="1">
        <v>0.78125</v>
      </c>
      <c r="E43" s="1">
        <v>0.81099537037037028</v>
      </c>
      <c r="F43" s="1">
        <f t="shared" si="0"/>
        <v>2.9745370370370283E-2</v>
      </c>
      <c r="G43" t="s">
        <v>151</v>
      </c>
      <c r="H43">
        <v>8</v>
      </c>
      <c r="I43">
        <v>526</v>
      </c>
      <c r="J43" s="2"/>
      <c r="K43" s="10" t="str">
        <f t="shared" si="1"/>
        <v>ja</v>
      </c>
    </row>
    <row r="44" spans="1:11" x14ac:dyDescent="0.35">
      <c r="A44" t="s">
        <v>57</v>
      </c>
      <c r="B44" t="s">
        <v>7</v>
      </c>
      <c r="C44" t="s">
        <v>22</v>
      </c>
      <c r="D44" s="1">
        <v>0.78805555555555562</v>
      </c>
      <c r="E44" s="1">
        <v>0.80833333333333335</v>
      </c>
      <c r="F44" s="1">
        <f t="shared" si="0"/>
        <v>2.0277777777777728E-2</v>
      </c>
      <c r="G44" t="s">
        <v>152</v>
      </c>
      <c r="I44">
        <v>520</v>
      </c>
      <c r="J44" s="2"/>
      <c r="K44" s="10" t="str">
        <f t="shared" si="1"/>
        <v>ja</v>
      </c>
    </row>
    <row r="45" spans="1:11" x14ac:dyDescent="0.35">
      <c r="A45" t="s">
        <v>58</v>
      </c>
      <c r="B45" t="s">
        <v>6</v>
      </c>
      <c r="C45" t="s">
        <v>17</v>
      </c>
      <c r="D45" s="1">
        <v>0.79027777777777775</v>
      </c>
      <c r="E45" s="1">
        <v>0.81201388888888892</v>
      </c>
      <c r="F45" s="1">
        <f t="shared" si="0"/>
        <v>2.1736111111111178E-2</v>
      </c>
      <c r="G45" t="s">
        <v>91</v>
      </c>
      <c r="H45">
        <v>18</v>
      </c>
      <c r="I45">
        <v>530</v>
      </c>
      <c r="J45" s="2"/>
      <c r="K45" s="10" t="str">
        <f t="shared" si="1"/>
        <v/>
      </c>
    </row>
    <row r="46" spans="1:11" x14ac:dyDescent="0.35">
      <c r="A46" t="s">
        <v>59</v>
      </c>
      <c r="B46" t="s">
        <v>5</v>
      </c>
      <c r="C46" t="s">
        <v>17</v>
      </c>
      <c r="D46" s="1">
        <v>0.79672453703703694</v>
      </c>
      <c r="E46" s="1">
        <v>0.82222222222222219</v>
      </c>
      <c r="F46" s="1">
        <f t="shared" si="0"/>
        <v>2.5497685185185248E-2</v>
      </c>
      <c r="G46" t="s">
        <v>153</v>
      </c>
      <c r="H46">
        <v>14</v>
      </c>
      <c r="I46">
        <v>700</v>
      </c>
      <c r="J46" s="2"/>
      <c r="K46" s="10" t="str">
        <f t="shared" si="1"/>
        <v/>
      </c>
    </row>
    <row r="47" spans="1:11" x14ac:dyDescent="0.35">
      <c r="A47" t="s">
        <v>60</v>
      </c>
      <c r="B47" t="s">
        <v>5</v>
      </c>
      <c r="C47" t="s">
        <v>22</v>
      </c>
      <c r="D47" s="1">
        <v>0.7993055555555556</v>
      </c>
      <c r="E47" s="1">
        <v>0.82972222222222214</v>
      </c>
      <c r="F47" s="1">
        <f t="shared" si="0"/>
        <v>3.0416666666666536E-2</v>
      </c>
      <c r="G47" t="s">
        <v>87</v>
      </c>
      <c r="H47">
        <v>24</v>
      </c>
      <c r="I47">
        <v>541</v>
      </c>
      <c r="J47" s="2"/>
      <c r="K47" s="10" t="str">
        <f t="shared" si="1"/>
        <v/>
      </c>
    </row>
    <row r="48" spans="1:11" x14ac:dyDescent="0.35">
      <c r="A48" t="s">
        <v>61</v>
      </c>
      <c r="B48" t="s">
        <v>21</v>
      </c>
      <c r="C48" t="s">
        <v>24</v>
      </c>
      <c r="D48" s="1">
        <v>0.805150462962963</v>
      </c>
      <c r="E48" s="1">
        <v>0.83611111111111103</v>
      </c>
      <c r="F48" s="1">
        <f t="shared" si="0"/>
        <v>3.0960648148148029E-2</v>
      </c>
      <c r="G48" t="s">
        <v>154</v>
      </c>
      <c r="H48">
        <v>13</v>
      </c>
      <c r="I48">
        <v>700</v>
      </c>
      <c r="J48" s="2"/>
      <c r="K48" s="10" t="str">
        <f t="shared" si="1"/>
        <v/>
      </c>
    </row>
    <row r="49" spans="1:11" x14ac:dyDescent="0.35">
      <c r="A49" t="s">
        <v>62</v>
      </c>
      <c r="B49" t="s">
        <v>19</v>
      </c>
      <c r="C49" t="s">
        <v>22</v>
      </c>
      <c r="D49" s="1">
        <v>0.80555555555555547</v>
      </c>
      <c r="E49" s="1">
        <v>0.84229166666666677</v>
      </c>
      <c r="F49" s="1">
        <f t="shared" si="0"/>
        <v>3.6736111111111303E-2</v>
      </c>
      <c r="G49" t="s">
        <v>4</v>
      </c>
      <c r="H49">
        <v>14</v>
      </c>
      <c r="I49">
        <v>503</v>
      </c>
      <c r="J49" s="2"/>
      <c r="K49" s="10" t="str">
        <f t="shared" si="1"/>
        <v/>
      </c>
    </row>
    <row r="50" spans="1:11" x14ac:dyDescent="0.35">
      <c r="A50" t="s">
        <v>63</v>
      </c>
      <c r="B50" t="s">
        <v>21</v>
      </c>
      <c r="C50" t="s">
        <v>17</v>
      </c>
      <c r="D50" s="1">
        <v>0.82175925925925919</v>
      </c>
      <c r="E50" s="1">
        <v>0.84972222222222216</v>
      </c>
      <c r="F50" s="1">
        <f t="shared" si="0"/>
        <v>2.7962962962962967E-2</v>
      </c>
      <c r="G50" t="s">
        <v>155</v>
      </c>
      <c r="H50">
        <v>10</v>
      </c>
      <c r="I50">
        <v>503</v>
      </c>
      <c r="J50" s="2"/>
      <c r="K50" s="10" t="str">
        <f t="shared" si="1"/>
        <v>ja</v>
      </c>
    </row>
    <row r="51" spans="1:11" x14ac:dyDescent="0.35">
      <c r="A51" t="s">
        <v>64</v>
      </c>
      <c r="B51" t="s">
        <v>6</v>
      </c>
      <c r="C51" t="s">
        <v>17</v>
      </c>
      <c r="D51" s="1">
        <v>0.82291666666666663</v>
      </c>
      <c r="E51" s="1">
        <v>0.85357638888888876</v>
      </c>
      <c r="F51" s="1">
        <f t="shared" si="0"/>
        <v>3.065972222222213E-2</v>
      </c>
      <c r="G51" t="s">
        <v>86</v>
      </c>
      <c r="H51">
        <v>15</v>
      </c>
      <c r="I51">
        <v>512</v>
      </c>
      <c r="J51" s="2"/>
      <c r="K51" s="10" t="str">
        <f t="shared" si="1"/>
        <v/>
      </c>
    </row>
    <row r="52" spans="1:11" x14ac:dyDescent="0.35">
      <c r="A52" t="s">
        <v>65</v>
      </c>
      <c r="B52" t="s">
        <v>5</v>
      </c>
      <c r="C52" t="s">
        <v>22</v>
      </c>
      <c r="D52" s="1">
        <v>0.83515046296296302</v>
      </c>
      <c r="E52" s="1">
        <v>0.88958333333333328</v>
      </c>
      <c r="F52" s="1">
        <f t="shared" si="0"/>
        <v>5.4432870370370257E-2</v>
      </c>
      <c r="G52" t="s">
        <v>156</v>
      </c>
      <c r="H52">
        <v>16</v>
      </c>
      <c r="I52">
        <v>520</v>
      </c>
      <c r="J52" s="2"/>
      <c r="K52" s="10" t="str">
        <f t="shared" si="1"/>
        <v/>
      </c>
    </row>
    <row r="53" spans="1:11" x14ac:dyDescent="0.35">
      <c r="A53" t="s">
        <v>66</v>
      </c>
      <c r="B53" t="s">
        <v>7</v>
      </c>
      <c r="C53" t="s">
        <v>23</v>
      </c>
      <c r="D53" s="1">
        <v>0.83839120370370368</v>
      </c>
      <c r="E53" s="1">
        <v>0.8686342592592593</v>
      </c>
      <c r="F53" s="1">
        <f t="shared" si="0"/>
        <v>3.024305555555562E-2</v>
      </c>
      <c r="G53" t="s">
        <v>93</v>
      </c>
      <c r="I53">
        <v>520</v>
      </c>
      <c r="J53" s="2"/>
      <c r="K53" s="10" t="str">
        <f t="shared" si="1"/>
        <v>ja</v>
      </c>
    </row>
    <row r="54" spans="1:11" x14ac:dyDescent="0.35">
      <c r="A54" t="s">
        <v>67</v>
      </c>
      <c r="B54" t="s">
        <v>19</v>
      </c>
      <c r="C54" t="s">
        <v>22</v>
      </c>
      <c r="D54" s="1">
        <v>0.83848379629629621</v>
      </c>
      <c r="E54" s="1">
        <v>0.87059027777777787</v>
      </c>
      <c r="F54" s="1">
        <f t="shared" si="0"/>
        <v>3.2106481481481652E-2</v>
      </c>
      <c r="G54" t="s">
        <v>157</v>
      </c>
      <c r="H54">
        <v>16</v>
      </c>
      <c r="I54">
        <v>541</v>
      </c>
      <c r="J54" s="2"/>
      <c r="K54" s="10" t="str">
        <f t="shared" si="1"/>
        <v/>
      </c>
    </row>
    <row r="55" spans="1:11" x14ac:dyDescent="0.35">
      <c r="A55" t="s">
        <v>68</v>
      </c>
      <c r="B55" t="s">
        <v>6</v>
      </c>
      <c r="C55" t="s">
        <v>24</v>
      </c>
      <c r="D55" s="1">
        <v>0.84583333333333333</v>
      </c>
      <c r="E55" s="1">
        <v>0.88065972222222222</v>
      </c>
      <c r="F55" s="1">
        <f t="shared" si="0"/>
        <v>3.4826388888888893E-2</v>
      </c>
      <c r="G55" t="s">
        <v>84</v>
      </c>
      <c r="H55">
        <v>15</v>
      </c>
      <c r="I55">
        <v>700</v>
      </c>
      <c r="J55" s="2"/>
      <c r="K55" s="10" t="str">
        <f t="shared" si="1"/>
        <v/>
      </c>
    </row>
    <row r="56" spans="1:11" x14ac:dyDescent="0.35">
      <c r="A56" t="s">
        <v>69</v>
      </c>
      <c r="B56" t="s">
        <v>7</v>
      </c>
      <c r="C56" t="s">
        <v>24</v>
      </c>
      <c r="D56" s="1">
        <v>0.85699074074074078</v>
      </c>
      <c r="E56" s="1">
        <v>0.87865740740740739</v>
      </c>
      <c r="F56" s="1">
        <f t="shared" si="0"/>
        <v>2.1666666666666612E-2</v>
      </c>
      <c r="H56">
        <v>14</v>
      </c>
      <c r="I56">
        <v>700</v>
      </c>
      <c r="J56" s="2"/>
      <c r="K56" s="10" t="str">
        <f t="shared" si="1"/>
        <v/>
      </c>
    </row>
    <row r="57" spans="1:11" x14ac:dyDescent="0.35">
      <c r="A57" t="s">
        <v>70</v>
      </c>
      <c r="B57" t="s">
        <v>20</v>
      </c>
      <c r="C57" t="s">
        <v>23</v>
      </c>
      <c r="D57" s="1">
        <v>0.8636342592592593</v>
      </c>
      <c r="E57" s="1">
        <v>0.88630787037037029</v>
      </c>
      <c r="F57" s="1">
        <f t="shared" si="0"/>
        <v>2.2673611111110992E-2</v>
      </c>
      <c r="G57" t="s">
        <v>158</v>
      </c>
      <c r="H57">
        <v>15</v>
      </c>
      <c r="I57">
        <v>501</v>
      </c>
      <c r="J57" s="2"/>
      <c r="K57" s="10" t="str">
        <f t="shared" si="1"/>
        <v/>
      </c>
    </row>
    <row r="58" spans="1:11" x14ac:dyDescent="0.35">
      <c r="A58" t="s">
        <v>71</v>
      </c>
      <c r="B58" t="s">
        <v>18</v>
      </c>
      <c r="C58" t="s">
        <v>24</v>
      </c>
      <c r="D58" s="1">
        <v>0.87214120370370374</v>
      </c>
      <c r="E58" s="1">
        <v>0.87884259259259256</v>
      </c>
      <c r="F58" s="1">
        <f t="shared" si="0"/>
        <v>6.7013888888888262E-3</v>
      </c>
      <c r="G58" t="s">
        <v>159</v>
      </c>
      <c r="H58">
        <v>12</v>
      </c>
      <c r="I58">
        <v>541</v>
      </c>
      <c r="J58" s="2"/>
      <c r="K58" s="10" t="str">
        <f t="shared" si="1"/>
        <v/>
      </c>
    </row>
    <row r="59" spans="1:11" x14ac:dyDescent="0.35">
      <c r="A59" t="s">
        <v>72</v>
      </c>
      <c r="B59" t="s">
        <v>21</v>
      </c>
      <c r="C59" t="s">
        <v>24</v>
      </c>
      <c r="D59" s="1">
        <v>0.87603009259259268</v>
      </c>
      <c r="E59" s="1">
        <v>0.8863078703703704</v>
      </c>
      <c r="F59" s="1">
        <f t="shared" si="0"/>
        <v>1.0277777777777719E-2</v>
      </c>
      <c r="G59" t="s">
        <v>160</v>
      </c>
      <c r="I59">
        <v>510</v>
      </c>
      <c r="J59" s="2"/>
      <c r="K59" s="10" t="str">
        <f t="shared" si="1"/>
        <v>ja</v>
      </c>
    </row>
    <row r="60" spans="1:11" x14ac:dyDescent="0.35">
      <c r="A60" t="s">
        <v>73</v>
      </c>
      <c r="B60" t="s">
        <v>1</v>
      </c>
      <c r="C60" t="s">
        <v>17</v>
      </c>
      <c r="D60" s="1">
        <v>0.87626157407407401</v>
      </c>
      <c r="E60" s="1">
        <v>0.91486111111111112</v>
      </c>
      <c r="F60" s="1">
        <f t="shared" si="0"/>
        <v>3.8599537037037113E-2</v>
      </c>
      <c r="G60" t="s">
        <v>161</v>
      </c>
      <c r="H60">
        <v>25</v>
      </c>
      <c r="I60">
        <v>526</v>
      </c>
      <c r="J60" s="2"/>
      <c r="K60" s="10" t="str">
        <f t="shared" si="1"/>
        <v/>
      </c>
    </row>
    <row r="61" spans="1:11" x14ac:dyDescent="0.35">
      <c r="A61" t="s">
        <v>74</v>
      </c>
      <c r="B61" t="s">
        <v>18</v>
      </c>
      <c r="C61" t="s">
        <v>17</v>
      </c>
      <c r="D61" s="1">
        <v>0.87854166666666667</v>
      </c>
      <c r="E61" s="1">
        <v>0.91318287037037038</v>
      </c>
      <c r="F61" s="1">
        <f t="shared" si="0"/>
        <v>3.4641203703703716E-2</v>
      </c>
      <c r="G61" t="s">
        <v>162</v>
      </c>
      <c r="H61">
        <v>16</v>
      </c>
      <c r="I61">
        <v>600</v>
      </c>
      <c r="J61" s="2"/>
      <c r="K61" s="10" t="str">
        <f t="shared" si="1"/>
        <v/>
      </c>
    </row>
    <row r="62" spans="1:11" x14ac:dyDescent="0.35">
      <c r="A62" t="s">
        <v>75</v>
      </c>
      <c r="B62" t="s">
        <v>7</v>
      </c>
      <c r="C62" t="s">
        <v>24</v>
      </c>
      <c r="D62" s="1">
        <v>0.87907407407407412</v>
      </c>
      <c r="E62" s="1">
        <v>0.91969907407407414</v>
      </c>
      <c r="F62" s="1">
        <f t="shared" si="0"/>
        <v>4.0625000000000022E-2</v>
      </c>
      <c r="G62" t="s">
        <v>163</v>
      </c>
      <c r="H62">
        <v>23</v>
      </c>
      <c r="I62">
        <v>526</v>
      </c>
      <c r="J62" s="2"/>
      <c r="K62" s="10" t="str">
        <f t="shared" si="1"/>
        <v/>
      </c>
    </row>
    <row r="63" spans="1:11" x14ac:dyDescent="0.35">
      <c r="A63" t="s">
        <v>76</v>
      </c>
      <c r="B63" t="s">
        <v>20</v>
      </c>
      <c r="C63" t="s">
        <v>23</v>
      </c>
      <c r="D63" s="1">
        <v>0.90584490740740742</v>
      </c>
      <c r="E63" s="1">
        <v>0.92531249999999998</v>
      </c>
      <c r="F63" s="1">
        <f t="shared" si="0"/>
        <v>1.9467592592592564E-2</v>
      </c>
      <c r="H63">
        <v>17</v>
      </c>
      <c r="I63">
        <v>501</v>
      </c>
      <c r="J63" s="2"/>
      <c r="K63" s="10" t="str">
        <f t="shared" si="1"/>
        <v/>
      </c>
    </row>
    <row r="64" spans="1:11" x14ac:dyDescent="0.35">
      <c r="A64" t="s">
        <v>77</v>
      </c>
      <c r="B64" t="s">
        <v>21</v>
      </c>
      <c r="C64" t="s">
        <v>17</v>
      </c>
      <c r="D64" s="1">
        <v>0.91238425925925926</v>
      </c>
      <c r="E64" s="1">
        <v>0.92922453703703711</v>
      </c>
      <c r="F64" s="1">
        <f t="shared" si="0"/>
        <v>1.6840277777777857E-2</v>
      </c>
      <c r="G64" t="s">
        <v>89</v>
      </c>
      <c r="H64">
        <v>21</v>
      </c>
      <c r="I64">
        <v>510</v>
      </c>
      <c r="J64" s="2"/>
      <c r="K64" s="10" t="str">
        <f t="shared" si="1"/>
        <v/>
      </c>
    </row>
    <row r="65" spans="1:11" x14ac:dyDescent="0.35">
      <c r="A65" t="s">
        <v>78</v>
      </c>
      <c r="B65" t="s">
        <v>21</v>
      </c>
      <c r="C65" t="s">
        <v>22</v>
      </c>
      <c r="D65" s="1">
        <v>0.91284722222222225</v>
      </c>
      <c r="E65" s="1">
        <v>0.9333796296296295</v>
      </c>
      <c r="F65" s="1">
        <f t="shared" si="0"/>
        <v>2.0532407407407249E-2</v>
      </c>
      <c r="G65" t="s">
        <v>164</v>
      </c>
      <c r="H65">
        <v>13</v>
      </c>
      <c r="I65">
        <v>530</v>
      </c>
      <c r="J65" s="2"/>
      <c r="K65" s="10" t="str">
        <f t="shared" si="1"/>
        <v/>
      </c>
    </row>
    <row r="66" spans="1:11" x14ac:dyDescent="0.35">
      <c r="A66" t="s">
        <v>79</v>
      </c>
      <c r="B66" t="s">
        <v>5</v>
      </c>
      <c r="C66" t="s">
        <v>17</v>
      </c>
      <c r="D66" s="1">
        <v>0.92432870370370368</v>
      </c>
      <c r="E66" s="1">
        <v>0.93751157407407404</v>
      </c>
      <c r="F66" s="1">
        <f t="shared" si="0"/>
        <v>1.3182870370370359E-2</v>
      </c>
      <c r="G66" t="s">
        <v>165</v>
      </c>
      <c r="I66">
        <v>600</v>
      </c>
      <c r="J66" s="2"/>
      <c r="K66" s="10" t="str">
        <f t="shared" si="1"/>
        <v>ja</v>
      </c>
    </row>
    <row r="67" spans="1:11" x14ac:dyDescent="0.35">
      <c r="A67" t="s">
        <v>80</v>
      </c>
      <c r="B67" t="s">
        <v>6</v>
      </c>
      <c r="C67" t="s">
        <v>23</v>
      </c>
      <c r="D67" s="1">
        <v>0.92770833333333336</v>
      </c>
      <c r="E67" s="1">
        <v>0.94193287037037032</v>
      </c>
      <c r="F67" s="1">
        <f t="shared" si="0"/>
        <v>1.4224537037036966E-2</v>
      </c>
      <c r="G67" t="s">
        <v>166</v>
      </c>
      <c r="H67">
        <v>15</v>
      </c>
      <c r="I67">
        <v>541</v>
      </c>
      <c r="J67" s="2"/>
      <c r="K67" s="10" t="str">
        <f t="shared" si="1"/>
        <v/>
      </c>
    </row>
    <row r="68" spans="1:11" x14ac:dyDescent="0.35">
      <c r="A68" t="s">
        <v>81</v>
      </c>
      <c r="B68" t="s">
        <v>20</v>
      </c>
      <c r="C68" t="s">
        <v>22</v>
      </c>
      <c r="D68" s="1">
        <v>0.92945601851851845</v>
      </c>
      <c r="E68" s="1">
        <v>0.9555555555555556</v>
      </c>
      <c r="F68" s="1">
        <f t="shared" si="0"/>
        <v>2.6099537037037157E-2</v>
      </c>
      <c r="G68" t="s">
        <v>167</v>
      </c>
      <c r="H68">
        <v>12</v>
      </c>
      <c r="I68">
        <v>600</v>
      </c>
      <c r="J68" s="2"/>
      <c r="K68" s="10" t="str">
        <f t="shared" si="1"/>
        <v/>
      </c>
    </row>
    <row r="69" spans="1:11" x14ac:dyDescent="0.35">
      <c r="A69" t="s">
        <v>82</v>
      </c>
      <c r="B69" t="s">
        <v>6</v>
      </c>
      <c r="C69" t="s">
        <v>23</v>
      </c>
      <c r="D69" s="1">
        <v>0.93046296296296294</v>
      </c>
      <c r="E69" s="1">
        <v>0.93263888888888891</v>
      </c>
      <c r="F69" s="1">
        <f t="shared" si="0"/>
        <v>2.17592592592597E-3</v>
      </c>
      <c r="G69" t="s">
        <v>168</v>
      </c>
      <c r="H69">
        <v>18</v>
      </c>
      <c r="I69">
        <v>503</v>
      </c>
      <c r="J69" s="2"/>
      <c r="K69" s="10" t="str">
        <f t="shared" si="1"/>
        <v/>
      </c>
    </row>
    <row r="70" spans="1:11" x14ac:dyDescent="0.35">
      <c r="A70" t="s">
        <v>83</v>
      </c>
      <c r="B70" t="s">
        <v>6</v>
      </c>
      <c r="C70" t="s">
        <v>17</v>
      </c>
      <c r="D70" s="1">
        <v>0.93328703703703697</v>
      </c>
      <c r="E70" s="1">
        <v>0.9375</v>
      </c>
      <c r="F70" s="1">
        <f t="shared" si="0"/>
        <v>4.2129629629630294E-3</v>
      </c>
      <c r="G70" t="s">
        <v>169</v>
      </c>
      <c r="H70">
        <v>16</v>
      </c>
      <c r="I70">
        <v>501</v>
      </c>
      <c r="J70" s="2"/>
      <c r="K70" s="10" t="str">
        <f t="shared" si="1"/>
        <v/>
      </c>
    </row>
    <row r="71" spans="1:11" x14ac:dyDescent="0.35">
      <c r="A71" t="s">
        <v>100</v>
      </c>
      <c r="B71" t="s">
        <v>20</v>
      </c>
      <c r="C71" t="s">
        <v>23</v>
      </c>
      <c r="D71" s="1">
        <v>0.93611111111111101</v>
      </c>
      <c r="E71" s="1">
        <v>0.94236111111111098</v>
      </c>
      <c r="F71" s="1">
        <f t="shared" ref="F71" si="2">E71-D71</f>
        <v>6.2499999999999778E-3</v>
      </c>
      <c r="G71" t="s">
        <v>101</v>
      </c>
      <c r="H71">
        <v>14</v>
      </c>
      <c r="I71">
        <v>530</v>
      </c>
      <c r="J71" s="2"/>
      <c r="K71" s="10" t="str">
        <f t="shared" si="1"/>
        <v/>
      </c>
    </row>
  </sheetData>
  <sortState xmlns:xlrd2="http://schemas.microsoft.com/office/spreadsheetml/2017/richdata2" ref="L12:L23">
    <sortCondition ref="L12:L23"/>
  </sortState>
  <mergeCells count="1">
    <mergeCell ref="B3:C3"/>
  </mergeCells>
  <phoneticPr fontId="3" type="noConversion"/>
  <conditionalFormatting sqref="H12:H71">
    <cfRule type="cellIs" dxfId="0" priority="1" operator="greaterThanOrEqual">
      <formula>17.5</formula>
    </cfRule>
  </conditionalFormatting>
  <dataValidations count="2">
    <dataValidation type="list" allowBlank="1" showInputMessage="1" showErrorMessage="1" sqref="C12:C23" xr:uid="{F4DE1C1F-86A9-4FA8-806F-912BA1D2187A}">
      <formula1>"Chat, Telefon, SMS, E-Mail"</formula1>
    </dataValidation>
    <dataValidation type="list" allowBlank="1" showInputMessage="1" showErrorMessage="1" sqref="A9" xr:uid="{51EC51FB-0FD7-471A-8F6E-287B03C4595E}">
      <formula1>"Armin, Chloe, Jim, Kathrin, Kim, Maria, Peter, Ursula"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90B828-2C5A-411F-969B-B4A04570FEDA}">
  <ds:schemaRefs>
    <ds:schemaRef ds:uri="http://schemas.microsoft.com/office/2006/metadata/properties"/>
    <ds:schemaRef ds:uri="http://schemas.microsoft.com/office/infopath/2007/PartnerControls"/>
    <ds:schemaRef ds:uri="6cbda368-0838-49ca-9399-3975e6dee022"/>
    <ds:schemaRef ds:uri="e337c33a-4dbd-49f7-8486-25d32bfe55cb"/>
  </ds:schemaRefs>
</ds:datastoreItem>
</file>

<file path=customXml/itemProps2.xml><?xml version="1.0" encoding="utf-8"?>
<ds:datastoreItem xmlns:ds="http://schemas.openxmlformats.org/officeDocument/2006/customXml" ds:itemID="{3D821C7D-FD38-4F37-A566-24E2340709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63FEAD-9E11-4A7C-8260-12B995387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7c33a-4dbd-49f7-8486-25d32bfe55cb"/>
    <ds:schemaRef ds:uri="6cbda368-0838-49ca-9399-3975e6dee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Rechnung</vt:lpstr>
      <vt:lpstr>Protokoll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KV Schweiz</dc:creator>
  <cp:keywords/>
  <dc:description/>
  <cp:lastModifiedBy>Lippuner Jürg BZBS</cp:lastModifiedBy>
  <cp:revision/>
  <cp:lastPrinted>2022-11-16T06:45:02Z</cp:lastPrinted>
  <dcterms:created xsi:type="dcterms:W3CDTF">2022-06-28T15:54:01Z</dcterms:created>
  <dcterms:modified xsi:type="dcterms:W3CDTF">2024-12-11T16:07:44Z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  <property fmtid="{D5CDD505-2E9C-101B-9397-08002B2CF9AE}" pid="3" name="MediaServiceImageTags">
    <vt:lpwstr/>
  </property>
  <property fmtid="{D5CDD505-2E9C-101B-9397-08002B2CF9AE}" pid="4" name="MSIP_Label_806a8f2b-28e4-44c4-ac01-7357a3a2b9e7_Enabled">
    <vt:lpwstr>true</vt:lpwstr>
  </property>
  <property fmtid="{D5CDD505-2E9C-101B-9397-08002B2CF9AE}" pid="5" name="MSIP_Label_806a8f2b-28e4-44c4-ac01-7357a3a2b9e7_SetDate">
    <vt:lpwstr>2024-12-11T16:05:51Z</vt:lpwstr>
  </property>
  <property fmtid="{D5CDD505-2E9C-101B-9397-08002B2CF9AE}" pid="6" name="MSIP_Label_806a8f2b-28e4-44c4-ac01-7357a3a2b9e7_Method">
    <vt:lpwstr>Standard</vt:lpwstr>
  </property>
  <property fmtid="{D5CDD505-2E9C-101B-9397-08002B2CF9AE}" pid="7" name="MSIP_Label_806a8f2b-28e4-44c4-ac01-7357a3a2b9e7_Name">
    <vt:lpwstr>intern</vt:lpwstr>
  </property>
  <property fmtid="{D5CDD505-2E9C-101B-9397-08002B2CF9AE}" pid="8" name="MSIP_Label_806a8f2b-28e4-44c4-ac01-7357a3a2b9e7_SiteId">
    <vt:lpwstr>5daf41bd-338c-4311-b1b0-e1299889c34b</vt:lpwstr>
  </property>
  <property fmtid="{D5CDD505-2E9C-101B-9397-08002B2CF9AE}" pid="9" name="MSIP_Label_806a8f2b-28e4-44c4-ac01-7357a3a2b9e7_ActionId">
    <vt:lpwstr>58497f73-76ff-40b6-8a18-f0f9b2b2773b</vt:lpwstr>
  </property>
  <property fmtid="{D5CDD505-2E9C-101B-9397-08002B2CF9AE}" pid="10" name="MSIP_Label_806a8f2b-28e4-44c4-ac01-7357a3a2b9e7_ContentBits">
    <vt:lpwstr>0</vt:lpwstr>
  </property>
</Properties>
</file>