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juerg\Downloads\"/>
    </mc:Choice>
  </mc:AlternateContent>
  <xr:revisionPtr revIDLastSave="0" documentId="13_ncr:1_{72F1CB8A-6785-4A05-B305-4C864B49005E}" xr6:coauthVersionLast="47" xr6:coauthVersionMax="47" xr10:uidLastSave="{00000000-0000-0000-0000-000000000000}"/>
  <bookViews>
    <workbookView xWindow="-110" yWindow="-110" windowWidth="38620" windowHeight="21100" xr2:uid="{C44F4525-D521-4412-94B7-D14A45197436}"/>
  </bookViews>
  <sheets>
    <sheet name="Arbeitszeit" sheetId="1" r:id="rId1"/>
    <sheet name="Arbeitszeit_L" sheetId="7" state="hidden" r:id="rId2"/>
    <sheet name="Entlöhnung" sheetId="2" r:id="rId3"/>
    <sheet name="Entlöhnung_L" sheetId="8" state="hidden" r:id="rId4"/>
    <sheet name="Dauer" sheetId="3" r:id="rId5"/>
    <sheet name="Dauer_L" sheetId="9" state="hidden" r:id="rId6"/>
    <sheet name="Ende" sheetId="4" r:id="rId7"/>
    <sheet name="Ende_L" sheetId="10" state="hidden" r:id="rId8"/>
    <sheet name="Feiertage 2020-2022" sheetId="5" r:id="rId9"/>
  </sheets>
  <externalReferences>
    <externalReference r:id="rId10"/>
    <externalReference r:id="rId11"/>
  </externalReferences>
  <definedNames>
    <definedName name="abrechmonat" localSheetId="1">[1]Init!#REF!</definedName>
    <definedName name="abrechmonat" localSheetId="5">[1]Init!#REF!</definedName>
    <definedName name="abrechmonat" localSheetId="7">[1]Init!#REF!</definedName>
    <definedName name="abrechmonat" localSheetId="3">[1]Init!#REF!</definedName>
    <definedName name="abrechmonat">[1]Init!#REF!</definedName>
    <definedName name="Artikel" localSheetId="1">#REF!</definedName>
    <definedName name="Artikel" localSheetId="5">#REF!</definedName>
    <definedName name="Artikel" localSheetId="7">#REF!</definedName>
    <definedName name="Artikel" localSheetId="3">#REF!</definedName>
    <definedName name="Artikel">#REF!</definedName>
    <definedName name="ArtikelMitPreis" localSheetId="1">#REF!</definedName>
    <definedName name="ArtikelMitPreis" localSheetId="5">#REF!</definedName>
    <definedName name="ArtikelMitPreis" localSheetId="7">#REF!</definedName>
    <definedName name="ArtikelMitPreis" localSheetId="3">#REF!</definedName>
    <definedName name="ArtikelMitPreis">#REF!</definedName>
    <definedName name="Betrag">[1]Init!$B$2</definedName>
    <definedName name="Gewicht">'[2]Lösung Funktionen (2)'!$C$2:$C$65536</definedName>
    <definedName name="Grösse">'[2]Lösung Funktionen (2)'!$B$2:$B$65536</definedName>
    <definedName name="Mitarbeiter" localSheetId="1">#REF!</definedName>
    <definedName name="Mitarbeiter" localSheetId="5">#REF!</definedName>
    <definedName name="Mitarbeiter" localSheetId="7">#REF!</definedName>
    <definedName name="Mitarbeiter" localSheetId="3">#REF!</definedName>
    <definedName name="Mitarbeiter">#REF!</definedName>
    <definedName name="WHR">[1]Init!$B$3</definedName>
    <definedName name="Zahlungsart" localSheetId="1">#REF!</definedName>
    <definedName name="Zahlungsart" localSheetId="5">#REF!</definedName>
    <definedName name="Zahlungsart" localSheetId="7">#REF!</definedName>
    <definedName name="Zahlungsart" localSheetId="3">#REF!</definedName>
    <definedName name="Zahlungsar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4" l="1"/>
  <c r="B5" i="4" s="1"/>
  <c r="B6" i="4" s="1"/>
  <c r="B7" i="4" s="1"/>
  <c r="B8" i="4" s="1"/>
  <c r="B4" i="10"/>
  <c r="M18" i="9"/>
  <c r="M17" i="9"/>
  <c r="M16" i="9"/>
  <c r="M15" i="9"/>
  <c r="M14" i="9"/>
  <c r="M13" i="9"/>
  <c r="M12" i="9"/>
  <c r="M11" i="9"/>
  <c r="M10" i="9"/>
  <c r="M9" i="9"/>
  <c r="M10" i="3"/>
  <c r="M11" i="3"/>
  <c r="M12" i="3"/>
  <c r="M13" i="3"/>
  <c r="M14" i="3"/>
  <c r="M15" i="3"/>
  <c r="M16" i="3"/>
  <c r="M17" i="3"/>
  <c r="M18" i="3"/>
  <c r="M9" i="3"/>
  <c r="B3" i="5"/>
  <c r="B5" i="5" s="1"/>
  <c r="N11" i="3" s="1"/>
  <c r="C3" i="5"/>
  <c r="C4" i="5" s="1"/>
  <c r="A2" i="9"/>
  <c r="A10" i="9" s="1"/>
  <c r="B10" i="9" s="1"/>
  <c r="H10" i="9" s="1"/>
  <c r="A2" i="3"/>
  <c r="A10" i="3" s="1"/>
  <c r="B10" i="3" s="1"/>
  <c r="H10" i="3" s="1"/>
  <c r="A3" i="7"/>
  <c r="B3" i="7" s="1"/>
  <c r="A4" i="7" s="1"/>
  <c r="B4" i="7" s="1"/>
  <c r="A5" i="7" s="1"/>
  <c r="B5" i="7" s="1"/>
  <c r="A6" i="7" s="1"/>
  <c r="B6" i="7" s="1"/>
  <c r="A7" i="7" s="1"/>
  <c r="B7" i="7" s="1"/>
  <c r="A8" i="7" s="1"/>
  <c r="B8" i="7" s="1"/>
  <c r="A9" i="7" s="1"/>
  <c r="B9" i="7" s="1"/>
  <c r="A10" i="7" s="1"/>
  <c r="B10" i="7" s="1"/>
  <c r="A11" i="7" s="1"/>
  <c r="B11" i="7" s="1"/>
  <c r="A12" i="7" s="1"/>
  <c r="B12" i="7" s="1"/>
  <c r="A13" i="7" s="1"/>
  <c r="B13" i="7" s="1"/>
  <c r="A14" i="7" s="1"/>
  <c r="B14" i="7" s="1"/>
  <c r="A15" i="7" s="1"/>
  <c r="B15" i="7" s="1"/>
  <c r="A16" i="7" s="1"/>
  <c r="B16" i="7" s="1"/>
  <c r="A17" i="7" s="1"/>
  <c r="B17" i="7" s="1"/>
  <c r="A18" i="7" s="1"/>
  <c r="B18" i="7" s="1"/>
  <c r="A19" i="7" s="1"/>
  <c r="B19" i="7" s="1"/>
  <c r="A20" i="7" s="1"/>
  <c r="B20" i="7" s="1"/>
  <c r="A21" i="7" s="1"/>
  <c r="B21" i="7" s="1"/>
  <c r="D21" i="7" s="1"/>
  <c r="A3" i="1"/>
  <c r="B3" i="1" s="1"/>
  <c r="A4" i="1" s="1"/>
  <c r="B4" i="1" s="1"/>
  <c r="D4" i="1" s="1"/>
  <c r="B5" i="10" l="1"/>
  <c r="B6" i="10" s="1"/>
  <c r="B7" i="10" s="1"/>
  <c r="B8" i="10" s="1"/>
  <c r="N11" i="9"/>
  <c r="N9" i="3"/>
  <c r="N9" i="9"/>
  <c r="I2" i="9"/>
  <c r="I2" i="3"/>
  <c r="I2" i="5"/>
  <c r="H2" i="5"/>
  <c r="I5" i="5"/>
  <c r="I3" i="5"/>
  <c r="I4" i="5"/>
  <c r="H4" i="5"/>
  <c r="H5" i="5"/>
  <c r="H3" i="5"/>
  <c r="B12" i="5"/>
  <c r="C12" i="5"/>
  <c r="C11" i="5"/>
  <c r="B11" i="5"/>
  <c r="C10" i="5"/>
  <c r="B10" i="5"/>
  <c r="C5" i="5"/>
  <c r="B4" i="5"/>
  <c r="A11" i="9"/>
  <c r="B11" i="9" s="1"/>
  <c r="H11" i="9" s="1"/>
  <c r="D10" i="9"/>
  <c r="D10" i="3"/>
  <c r="E10" i="3" s="1"/>
  <c r="I10" i="3" s="1"/>
  <c r="A11" i="3"/>
  <c r="D17" i="7"/>
  <c r="D14" i="7"/>
  <c r="D6" i="7"/>
  <c r="D7" i="7"/>
  <c r="D13" i="7"/>
  <c r="D5" i="7"/>
  <c r="D19" i="7"/>
  <c r="D11" i="7"/>
  <c r="D18" i="7"/>
  <c r="D10" i="7"/>
  <c r="D9" i="7"/>
  <c r="D16" i="7"/>
  <c r="D8" i="7"/>
  <c r="D15" i="7"/>
  <c r="D20" i="7"/>
  <c r="D12" i="7"/>
  <c r="D4" i="7"/>
  <c r="D3" i="7"/>
  <c r="E3" i="7" s="1"/>
  <c r="D3" i="1"/>
  <c r="A5" i="1"/>
  <c r="B5" i="1" s="1"/>
  <c r="D4" i="10"/>
  <c r="D12" i="8"/>
  <c r="E12" i="8" s="1"/>
  <c r="D11" i="8"/>
  <c r="E11" i="8" s="1"/>
  <c r="D10" i="8"/>
  <c r="E10" i="8" s="1"/>
  <c r="D9" i="8"/>
  <c r="E9" i="8" s="1"/>
  <c r="D8" i="8"/>
  <c r="E8" i="8" s="1"/>
  <c r="D7" i="8"/>
  <c r="E7" i="8" s="1"/>
  <c r="D6" i="8"/>
  <c r="D13" i="8" s="1"/>
  <c r="I21" i="7"/>
  <c r="J21" i="7" s="1"/>
  <c r="L21" i="7" s="1"/>
  <c r="I20" i="7"/>
  <c r="J20" i="7" s="1"/>
  <c r="L20" i="7" s="1"/>
  <c r="L19" i="7"/>
  <c r="J19" i="7"/>
  <c r="I19" i="7"/>
  <c r="I18" i="7"/>
  <c r="J18" i="7" s="1"/>
  <c r="L18" i="7" s="1"/>
  <c r="I17" i="7"/>
  <c r="J17" i="7" s="1"/>
  <c r="L17" i="7" s="1"/>
  <c r="I16" i="7"/>
  <c r="J16" i="7" s="1"/>
  <c r="L16" i="7" s="1"/>
  <c r="J15" i="7"/>
  <c r="L15" i="7" s="1"/>
  <c r="I15" i="7"/>
  <c r="J14" i="7"/>
  <c r="L14" i="7" s="1"/>
  <c r="I14" i="7"/>
  <c r="I13" i="7"/>
  <c r="J13" i="7" s="1"/>
  <c r="L13" i="7" s="1"/>
  <c r="I12" i="7"/>
  <c r="J12" i="7" s="1"/>
  <c r="L12" i="7" s="1"/>
  <c r="L11" i="7"/>
  <c r="J11" i="7"/>
  <c r="I11" i="7"/>
  <c r="I10" i="7"/>
  <c r="J10" i="7" s="1"/>
  <c r="L10" i="7" s="1"/>
  <c r="I9" i="7"/>
  <c r="J9" i="7" s="1"/>
  <c r="L9" i="7" s="1"/>
  <c r="I8" i="7"/>
  <c r="J8" i="7" s="1"/>
  <c r="L8" i="7" s="1"/>
  <c r="J7" i="7"/>
  <c r="L7" i="7" s="1"/>
  <c r="I7" i="7"/>
  <c r="J6" i="7"/>
  <c r="L6" i="7" s="1"/>
  <c r="I6" i="7"/>
  <c r="I5" i="7"/>
  <c r="J5" i="7" s="1"/>
  <c r="L5" i="7" s="1"/>
  <c r="I4" i="7"/>
  <c r="J4" i="7" s="1"/>
  <c r="L4" i="7" s="1"/>
  <c r="I3" i="7"/>
  <c r="I23" i="7" s="1"/>
  <c r="D5" i="10" l="1"/>
  <c r="D6" i="10"/>
  <c r="N17" i="3"/>
  <c r="N17" i="9"/>
  <c r="N18" i="3"/>
  <c r="N18" i="9"/>
  <c r="N16" i="3"/>
  <c r="N16" i="9"/>
  <c r="N10" i="3"/>
  <c r="N10" i="9"/>
  <c r="E10" i="9"/>
  <c r="I10" i="9" s="1"/>
  <c r="I6" i="5"/>
  <c r="H6" i="5"/>
  <c r="D11" i="9"/>
  <c r="A12" i="9"/>
  <c r="B12" i="9" s="1"/>
  <c r="H12" i="9" s="1"/>
  <c r="B11" i="3"/>
  <c r="A6" i="1"/>
  <c r="B6" i="1" s="1"/>
  <c r="D6" i="1" s="1"/>
  <c r="D5" i="1"/>
  <c r="J3" i="7"/>
  <c r="E6" i="8"/>
  <c r="E13" i="8" s="1"/>
  <c r="D8" i="10" l="1"/>
  <c r="D7" i="10"/>
  <c r="D11" i="3"/>
  <c r="E11" i="3" s="1"/>
  <c r="I11" i="3" s="1"/>
  <c r="H11" i="3"/>
  <c r="E11" i="9"/>
  <c r="I11" i="9" s="1"/>
  <c r="I7" i="5"/>
  <c r="I8" i="5" s="1"/>
  <c r="H7" i="5"/>
  <c r="H8" i="5" s="1"/>
  <c r="D12" i="9"/>
  <c r="A13" i="9"/>
  <c r="B13" i="9" s="1"/>
  <c r="H13" i="9" s="1"/>
  <c r="A12" i="3"/>
  <c r="B12" i="3" s="1"/>
  <c r="E4" i="7"/>
  <c r="A7" i="1"/>
  <c r="B7" i="1" s="1"/>
  <c r="D7" i="1" s="1"/>
  <c r="J23" i="7"/>
  <c r="L3" i="7"/>
  <c r="L23" i="7" s="1"/>
  <c r="D12" i="3" l="1"/>
  <c r="E12" i="3" s="1"/>
  <c r="I12" i="3" s="1"/>
  <c r="H12" i="3"/>
  <c r="E12" i="9"/>
  <c r="I12" i="9" s="1"/>
  <c r="I9" i="5"/>
  <c r="H9" i="5"/>
  <c r="H11" i="5" s="1"/>
  <c r="D13" i="9"/>
  <c r="A14" i="9"/>
  <c r="B14" i="9" s="1"/>
  <c r="H14" i="9" s="1"/>
  <c r="A13" i="3"/>
  <c r="E5" i="7"/>
  <c r="A8" i="1"/>
  <c r="B8" i="1" s="1"/>
  <c r="D8" i="1" s="1"/>
  <c r="E13" i="9" l="1"/>
  <c r="I13" i="9" s="1"/>
  <c r="I11" i="5"/>
  <c r="I10" i="5"/>
  <c r="H10" i="5"/>
  <c r="H13" i="5" s="1"/>
  <c r="B9" i="5" s="1"/>
  <c r="A15" i="9"/>
  <c r="B15" i="9" s="1"/>
  <c r="D14" i="9"/>
  <c r="B13" i="3"/>
  <c r="E6" i="7"/>
  <c r="A9" i="1"/>
  <c r="B9" i="1" s="1"/>
  <c r="D9" i="1" s="1"/>
  <c r="N15" i="3" l="1"/>
  <c r="N15" i="9"/>
  <c r="D15" i="9"/>
  <c r="E15" i="9" s="1"/>
  <c r="I3" i="9" s="1"/>
  <c r="H15" i="9"/>
  <c r="D13" i="3"/>
  <c r="E13" i="3" s="1"/>
  <c r="I13" i="3" s="1"/>
  <c r="H13" i="3"/>
  <c r="E14" i="9"/>
  <c r="I14" i="9" s="1"/>
  <c r="B8" i="5"/>
  <c r="B6" i="5"/>
  <c r="B7" i="5"/>
  <c r="I13" i="5"/>
  <c r="A14" i="3"/>
  <c r="E7" i="7"/>
  <c r="A10" i="1"/>
  <c r="B10" i="1" s="1"/>
  <c r="D10" i="1" s="1"/>
  <c r="N13" i="3" l="1"/>
  <c r="N13" i="9"/>
  <c r="N12" i="3"/>
  <c r="N12" i="9"/>
  <c r="N14" i="3"/>
  <c r="N14" i="9"/>
  <c r="I15" i="9"/>
  <c r="I5" i="9" s="1"/>
  <c r="C8" i="5"/>
  <c r="C9" i="5"/>
  <c r="C6" i="5"/>
  <c r="C7" i="5"/>
  <c r="B14" i="3"/>
  <c r="E8" i="7"/>
  <c r="A11" i="1"/>
  <c r="B11" i="1" s="1"/>
  <c r="D11" i="1" s="1"/>
  <c r="J14" i="9" l="1"/>
  <c r="J10" i="9"/>
  <c r="J12" i="9"/>
  <c r="J11" i="9"/>
  <c r="J13" i="9"/>
  <c r="J15" i="9"/>
  <c r="D14" i="3"/>
  <c r="E14" i="3" s="1"/>
  <c r="I14" i="3" s="1"/>
  <c r="H14" i="3"/>
  <c r="E6" i="10"/>
  <c r="E5" i="10"/>
  <c r="E4" i="10"/>
  <c r="E7" i="10"/>
  <c r="E8" i="10"/>
  <c r="A15" i="3"/>
  <c r="B15" i="3" s="1"/>
  <c r="H15" i="3" s="1"/>
  <c r="E9" i="7"/>
  <c r="A12" i="1"/>
  <c r="B12" i="1" s="1"/>
  <c r="D12" i="1" s="1"/>
  <c r="J16" i="9" l="1"/>
  <c r="D15" i="3"/>
  <c r="E15" i="3" s="1"/>
  <c r="E10" i="7"/>
  <c r="A13" i="1"/>
  <c r="B13" i="1" s="1"/>
  <c r="D13" i="1" s="1"/>
  <c r="I3" i="3" l="1"/>
  <c r="I15" i="3"/>
  <c r="E11" i="7"/>
  <c r="A14" i="1"/>
  <c r="B14" i="1" s="1"/>
  <c r="D14" i="1" s="1"/>
  <c r="E12" i="7" l="1"/>
  <c r="A15" i="1"/>
  <c r="B15" i="1" s="1"/>
  <c r="D15" i="1" s="1"/>
  <c r="E13" i="7" l="1"/>
  <c r="A16" i="1"/>
  <c r="B16" i="1" s="1"/>
  <c r="D16" i="1" s="1"/>
  <c r="E14" i="7" l="1"/>
  <c r="A17" i="1"/>
  <c r="B17" i="1" s="1"/>
  <c r="D17" i="1" s="1"/>
  <c r="E15" i="7" l="1"/>
  <c r="A18" i="1"/>
  <c r="B18" i="1" s="1"/>
  <c r="D18" i="1" s="1"/>
  <c r="E16" i="7" l="1"/>
  <c r="A19" i="1"/>
  <c r="B19" i="1" s="1"/>
  <c r="D19" i="1" s="1"/>
  <c r="E17" i="7" l="1"/>
  <c r="A20" i="1"/>
  <c r="B20" i="1" s="1"/>
  <c r="D20" i="1" s="1"/>
  <c r="E18" i="7" l="1"/>
  <c r="A21" i="1"/>
  <c r="B21" i="1" s="1"/>
  <c r="D21" i="1" s="1"/>
  <c r="E19" i="7" l="1"/>
  <c r="E21" i="7" l="1"/>
  <c r="E20" i="7"/>
</calcChain>
</file>

<file path=xl/sharedStrings.xml><?xml version="1.0" encoding="utf-8"?>
<sst xmlns="http://schemas.openxmlformats.org/spreadsheetml/2006/main" count="167" uniqueCount="103">
  <si>
    <t>Stundensatz</t>
  </si>
  <si>
    <t>Datum</t>
  </si>
  <si>
    <t>Pos.</t>
  </si>
  <si>
    <t>Tag</t>
  </si>
  <si>
    <t>Uhrzeit Beginn</t>
  </si>
  <si>
    <t>Uhrzeit Ende</t>
  </si>
  <si>
    <t>Pausen (hh:mm)</t>
  </si>
  <si>
    <t>Arbeitsdauer (hh:mm)</t>
  </si>
  <si>
    <t>Arbeitsdauer (dezimal)</t>
  </si>
  <si>
    <t>Nettobetrag</t>
  </si>
  <si>
    <t>Gesamtbetrag</t>
  </si>
  <si>
    <t>Arbeitszeit-Abrechnung</t>
  </si>
  <si>
    <t>Gesamtarbeitszeit</t>
  </si>
  <si>
    <t>Entlöhnung</t>
  </si>
  <si>
    <t>Stundenansatz</t>
  </si>
  <si>
    <t>Name</t>
  </si>
  <si>
    <t>Kommen</t>
  </si>
  <si>
    <t>Gehen</t>
  </si>
  <si>
    <t xml:space="preserve">Dauer </t>
  </si>
  <si>
    <t>Betrag</t>
  </si>
  <si>
    <t>Andermatt</t>
  </si>
  <si>
    <t>Meier A.</t>
  </si>
  <si>
    <t>Meier B.</t>
  </si>
  <si>
    <t>Müller</t>
  </si>
  <si>
    <t>Schmidiger</t>
  </si>
  <si>
    <t>Studer</t>
  </si>
  <si>
    <t>Zollinger</t>
  </si>
  <si>
    <t>Abrechnung</t>
  </si>
  <si>
    <t>Start</t>
  </si>
  <si>
    <t>Ende</t>
  </si>
  <si>
    <t>Dauer nach Kalendertagen</t>
  </si>
  <si>
    <t>Projektschritte</t>
  </si>
  <si>
    <t>Dauer</t>
  </si>
  <si>
    <t>Feiertage</t>
  </si>
  <si>
    <t>Vorarbeiten</t>
  </si>
  <si>
    <t>Neujahr</t>
  </si>
  <si>
    <t>Kick off</t>
  </si>
  <si>
    <t>Berchtoldstag</t>
  </si>
  <si>
    <t>Konzept</t>
  </si>
  <si>
    <t>Karfreitag</t>
  </si>
  <si>
    <t>Umsetzung</t>
  </si>
  <si>
    <t>Ostermontag</t>
  </si>
  <si>
    <t>Präsentation</t>
  </si>
  <si>
    <t>Auffahrt</t>
  </si>
  <si>
    <t>Bericht</t>
  </si>
  <si>
    <t>Pfingstmontag</t>
  </si>
  <si>
    <t>Total Arbeitstage</t>
  </si>
  <si>
    <t>Bundesfeier</t>
  </si>
  <si>
    <t>Weihnachtstag</t>
  </si>
  <si>
    <t>Stephanstag</t>
  </si>
  <si>
    <t>Zukünftige Projekte</t>
  </si>
  <si>
    <t>Projekt</t>
  </si>
  <si>
    <t>Arbeitstage</t>
  </si>
  <si>
    <t>Ende ohne Einbezug der Feiertage</t>
  </si>
  <si>
    <t>Ende mit Einbezug der Feiertage</t>
  </si>
  <si>
    <t>Feiertage im nächsten Blatt!</t>
  </si>
  <si>
    <t>Projekt Marketing</t>
  </si>
  <si>
    <t>Projekt Neues Logo</t>
  </si>
  <si>
    <t>Projekt Infrastruktur</t>
  </si>
  <si>
    <t>Projekt Neue Filiale</t>
  </si>
  <si>
    <t>Projekt Konzept 17</t>
  </si>
  <si>
    <t>Lösungsmuster</t>
  </si>
  <si>
    <t>a = Jahr mod 4</t>
  </si>
  <si>
    <t>b = Jahr mod 7</t>
  </si>
  <si>
    <t>c = Jahr mod 19</t>
  </si>
  <si>
    <t>d = (19c + 24) mod 30</t>
  </si>
  <si>
    <t>e = (2a + 4b + 6d + 5) mod 7</t>
  </si>
  <si>
    <t>f = (c+11d+22e)/451</t>
  </si>
  <si>
    <t>Der Ostersonntag wird daraus wie folgt errechnet: 22+d+e-7f</t>
  </si>
  <si>
    <t>Monat</t>
  </si>
  <si>
    <t>Ostern</t>
  </si>
  <si>
    <t>a</t>
  </si>
  <si>
    <t>b</t>
  </si>
  <si>
    <t>c</t>
  </si>
  <si>
    <t>d</t>
  </si>
  <si>
    <t>e</t>
  </si>
  <si>
    <t>f</t>
  </si>
  <si>
    <t>März</t>
  </si>
  <si>
    <t>April</t>
  </si>
  <si>
    <t>Ostersonntag berechnen</t>
  </si>
  <si>
    <t>bis 31 im März</t>
  </si>
  <si>
    <t>über 31 im April (Zahl – 31)</t>
  </si>
  <si>
    <t>ARBEITSTAG.INTL(Ausgangsdatum;Tage;[Wochenende];[Freie_Tage])</t>
  </si>
  <si>
    <t>ARBEITSTAG(Ausgangsdatum;Tage;[Freie_Tage])</t>
  </si>
  <si>
    <t>Wochenende frei bestimmen</t>
  </si>
  <si>
    <t>Wochenendnummer</t>
  </si>
  <si>
    <t>Wochenendtage</t>
  </si>
  <si>
    <t>1 oder nicht angegeben</t>
  </si>
  <si>
    <t>Samstag, Sonntag</t>
  </si>
  <si>
    <t>Sonntag, Montag</t>
  </si>
  <si>
    <t>Montag, Dienstag</t>
  </si>
  <si>
    <t>Dienstag, Mittwoch</t>
  </si>
  <si>
    <t>Mittwoch, Donnerstag</t>
  </si>
  <si>
    <t>Donnerstag, Freitag</t>
  </si>
  <si>
    <t>Freitag, Samstag</t>
  </si>
  <si>
    <t>Nur Sonntag</t>
  </si>
  <si>
    <t>Nur Montag</t>
  </si>
  <si>
    <t>Nur Dienstag</t>
  </si>
  <si>
    <t>Nur Mittwoch</t>
  </si>
  <si>
    <t>Nur Donnerstag</t>
  </si>
  <si>
    <t>Nur Freitag</t>
  </si>
  <si>
    <t>Nur Samstag</t>
  </si>
  <si>
    <t>Funktionen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</si>
</sst>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CHF&quot;\ * #,##0.00_ ;_ &quot;CHF&quot;\ * \-#,##0.00_ ;_ &quot;CHF&quot;\ * &quot;-&quot;??_ ;_ @_ "/>
    <numFmt numFmtId="43" formatCode="_ * #,##0.00_ ;_ * \-#,##0.00_ ;_ * &quot;-&quot;??_ ;_ @_ "/>
    <numFmt numFmtId="164" formatCode="[hh]:mm"/>
    <numFmt numFmtId="165" formatCode="ddd\ dd/mm/yyyy"/>
    <numFmt numFmtId="166" formatCode="_ [$CHF-807]\ * #,##0.00_ ;_ [$CHF-807]\ * \-#,##0.00_ ;_ [$CHF-807]\ * &quot;-&quot;??_ ;_ @_ "/>
  </numFmts>
  <fonts count="20" x14ac:knownFonts="1">
    <font>
      <sz val="10"/>
      <name val="Segoe UI"/>
      <family val="2"/>
      <scheme val="minor"/>
    </font>
    <font>
      <sz val="11"/>
      <color theme="1"/>
      <name val="Segoe UI"/>
      <family val="2"/>
      <scheme val="minor"/>
    </font>
    <font>
      <sz val="18"/>
      <color theme="3"/>
      <name val="Segoe UI"/>
      <family val="2"/>
      <scheme val="major"/>
    </font>
    <font>
      <b/>
      <sz val="10"/>
      <name val="Segoe UI"/>
      <family val="2"/>
      <scheme val="minor"/>
    </font>
    <font>
      <sz val="10"/>
      <name val="Segoe UI"/>
      <family val="2"/>
      <scheme val="minor"/>
    </font>
    <font>
      <b/>
      <sz val="11"/>
      <color theme="1"/>
      <name val="Segoe UI"/>
      <family val="2"/>
      <scheme val="minor"/>
    </font>
    <font>
      <b/>
      <sz val="18"/>
      <color theme="3"/>
      <name val="Segoe UI"/>
      <family val="2"/>
      <scheme val="major"/>
    </font>
    <font>
      <sz val="12"/>
      <color theme="1"/>
      <name val="Segoe UI"/>
      <family val="2"/>
      <scheme val="minor"/>
    </font>
    <font>
      <b/>
      <sz val="12"/>
      <color theme="1"/>
      <name val="Segoe UI"/>
      <family val="2"/>
      <scheme val="minor"/>
    </font>
    <font>
      <b/>
      <sz val="16"/>
      <color theme="3"/>
      <name val="Segoe UI"/>
      <family val="2"/>
      <scheme val="major"/>
    </font>
    <font>
      <b/>
      <sz val="11"/>
      <color theme="3"/>
      <name val="Segoe UI"/>
      <family val="2"/>
      <scheme val="major"/>
    </font>
    <font>
      <b/>
      <sz val="12"/>
      <color theme="0"/>
      <name val="Segoe UI"/>
      <family val="2"/>
      <scheme val="minor"/>
    </font>
    <font>
      <sz val="12"/>
      <color rgb="FFFF0000"/>
      <name val="Segoe UI"/>
      <family val="2"/>
      <scheme val="minor"/>
    </font>
    <font>
      <b/>
      <sz val="10"/>
      <color theme="0"/>
      <name val="Segoe UI"/>
      <family val="2"/>
      <scheme val="minor"/>
    </font>
    <font>
      <sz val="10"/>
      <color theme="0"/>
      <name val="Segoe UI"/>
      <family val="2"/>
      <scheme val="minor"/>
    </font>
    <font>
      <b/>
      <sz val="10"/>
      <color theme="7" tint="-0.499984740745262"/>
      <name val="Segoe UI"/>
      <family val="2"/>
      <scheme val="minor"/>
    </font>
    <font>
      <b/>
      <sz val="12"/>
      <color theme="1"/>
      <name val="Consolas"/>
      <family val="3"/>
    </font>
    <font>
      <sz val="11"/>
      <color theme="1"/>
      <name val="Consolas"/>
      <family val="3"/>
    </font>
    <font>
      <sz val="12"/>
      <color theme="1"/>
      <name val="Consolas"/>
      <family val="3"/>
    </font>
    <font>
      <i/>
      <sz val="11"/>
      <color theme="1"/>
      <name val="Segoe U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BFFFE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vertical="center"/>
    </xf>
    <xf numFmtId="0" fontId="2" fillId="0" borderId="0" xfId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20" fontId="0" fillId="0" borderId="1" xfId="0" applyNumberFormat="1" applyBorder="1" applyAlignment="1">
      <alignment vertical="center"/>
    </xf>
    <xf numFmtId="0" fontId="6" fillId="0" borderId="0" xfId="3" applyAlignment="1">
      <alignment vertical="center"/>
    </xf>
    <xf numFmtId="0" fontId="1" fillId="0" borderId="0" xfId="4" applyAlignment="1">
      <alignment vertical="center"/>
    </xf>
    <xf numFmtId="0" fontId="1" fillId="0" borderId="0" xfId="4" quotePrefix="1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43" fontId="7" fillId="0" borderId="0" xfId="5" applyFont="1" applyAlignment="1">
      <alignment vertical="center"/>
    </xf>
    <xf numFmtId="0" fontId="7" fillId="0" borderId="2" xfId="4" applyFont="1" applyBorder="1" applyAlignment="1">
      <alignment vertical="center"/>
    </xf>
    <xf numFmtId="20" fontId="7" fillId="0" borderId="2" xfId="4" applyNumberFormat="1" applyFont="1" applyBorder="1" applyAlignment="1">
      <alignment vertical="center"/>
    </xf>
    <xf numFmtId="20" fontId="7" fillId="2" borderId="2" xfId="4" applyNumberFormat="1" applyFont="1" applyFill="1" applyBorder="1" applyAlignment="1">
      <alignment vertical="center"/>
    </xf>
    <xf numFmtId="4" fontId="7" fillId="2" borderId="2" xfId="5" applyNumberFormat="1" applyFont="1" applyFill="1" applyBorder="1" applyAlignment="1">
      <alignment vertical="center"/>
    </xf>
    <xf numFmtId="0" fontId="7" fillId="0" borderId="3" xfId="4" applyFont="1" applyBorder="1" applyAlignment="1">
      <alignment vertical="center"/>
    </xf>
    <xf numFmtId="20" fontId="7" fillId="0" borderId="3" xfId="4" applyNumberFormat="1" applyFont="1" applyBorder="1" applyAlignment="1">
      <alignment vertical="center"/>
    </xf>
    <xf numFmtId="20" fontId="7" fillId="0" borderId="0" xfId="4" applyNumberFormat="1" applyFont="1" applyAlignment="1">
      <alignment vertical="center"/>
    </xf>
    <xf numFmtId="164" fontId="8" fillId="2" borderId="4" xfId="4" applyNumberFormat="1" applyFont="1" applyFill="1" applyBorder="1" applyAlignment="1">
      <alignment vertical="center"/>
    </xf>
    <xf numFmtId="4" fontId="8" fillId="2" borderId="4" xfId="5" applyNumberFormat="1" applyFont="1" applyFill="1" applyBorder="1" applyAlignment="1">
      <alignment vertical="center"/>
    </xf>
    <xf numFmtId="0" fontId="6" fillId="0" borderId="0" xfId="3"/>
    <xf numFmtId="0" fontId="1" fillId="0" borderId="0" xfId="4"/>
    <xf numFmtId="0" fontId="5" fillId="0" borderId="0" xfId="4" applyFont="1"/>
    <xf numFmtId="14" fontId="1" fillId="0" borderId="0" xfId="4" applyNumberFormat="1"/>
    <xf numFmtId="165" fontId="1" fillId="0" borderId="0" xfId="4" applyNumberFormat="1"/>
    <xf numFmtId="0" fontId="5" fillId="0" borderId="0" xfId="4" applyFont="1" applyAlignment="1">
      <alignment horizontal="left" wrapText="1"/>
    </xf>
    <xf numFmtId="0" fontId="9" fillId="0" borderId="0" xfId="3" applyFont="1" applyFill="1"/>
    <xf numFmtId="0" fontId="10" fillId="0" borderId="0" xfId="3" applyFont="1" applyFill="1"/>
    <xf numFmtId="0" fontId="5" fillId="4" borderId="5" xfId="4" applyFont="1" applyFill="1" applyBorder="1"/>
    <xf numFmtId="0" fontId="1" fillId="0" borderId="2" xfId="4" applyBorder="1"/>
    <xf numFmtId="14" fontId="1" fillId="0" borderId="2" xfId="4" applyNumberFormat="1" applyBorder="1"/>
    <xf numFmtId="0" fontId="1" fillId="4" borderId="0" xfId="4" applyFill="1"/>
    <xf numFmtId="14" fontId="1" fillId="4" borderId="0" xfId="4" applyNumberFormat="1" applyFill="1"/>
    <xf numFmtId="0" fontId="1" fillId="0" borderId="3" xfId="4" applyBorder="1"/>
    <xf numFmtId="0" fontId="12" fillId="0" borderId="0" xfId="4" applyFont="1" applyAlignment="1">
      <alignment vertical="center" wrapText="1"/>
    </xf>
    <xf numFmtId="0" fontId="7" fillId="0" borderId="6" xfId="4" applyFont="1" applyBorder="1" applyAlignment="1">
      <alignment vertical="center"/>
    </xf>
    <xf numFmtId="14" fontId="7" fillId="0" borderId="6" xfId="4" applyNumberFormat="1" applyFont="1" applyBorder="1" applyAlignment="1">
      <alignment vertical="center"/>
    </xf>
    <xf numFmtId="0" fontId="7" fillId="0" borderId="6" xfId="4" applyFont="1" applyBorder="1" applyAlignment="1">
      <alignment horizontal="center" vertical="center"/>
    </xf>
    <xf numFmtId="0" fontId="7" fillId="0" borderId="7" xfId="4" applyFont="1" applyBorder="1" applyAlignment="1">
      <alignment vertical="center"/>
    </xf>
    <xf numFmtId="0" fontId="7" fillId="0" borderId="7" xfId="4" applyFont="1" applyBorder="1" applyAlignment="1">
      <alignment horizontal="center" vertical="center"/>
    </xf>
    <xf numFmtId="165" fontId="1" fillId="0" borderId="2" xfId="4" applyNumberFormat="1" applyBorder="1" applyAlignment="1">
      <alignment vertical="center"/>
    </xf>
    <xf numFmtId="0" fontId="7" fillId="0" borderId="0" xfId="4" applyFont="1"/>
    <xf numFmtId="0" fontId="8" fillId="3" borderId="5" xfId="4" applyFont="1" applyFill="1" applyBorder="1"/>
    <xf numFmtId="0" fontId="7" fillId="3" borderId="0" xfId="4" applyFont="1" applyFill="1"/>
    <xf numFmtId="14" fontId="7" fillId="3" borderId="0" xfId="4" applyNumberFormat="1" applyFont="1" applyFill="1"/>
    <xf numFmtId="14" fontId="7" fillId="0" borderId="0" xfId="4" applyNumberFormat="1" applyFont="1"/>
    <xf numFmtId="0" fontId="3" fillId="0" borderId="0" xfId="0" applyFont="1" applyAlignment="1">
      <alignment horizontal="right" vertical="center"/>
    </xf>
    <xf numFmtId="0" fontId="0" fillId="5" borderId="1" xfId="0" applyFill="1" applyBorder="1" applyAlignment="1">
      <alignment vertical="center"/>
    </xf>
    <xf numFmtId="20" fontId="0" fillId="5" borderId="1" xfId="0" applyNumberFormat="1" applyFill="1" applyBorder="1" applyAlignment="1">
      <alignment vertical="center"/>
    </xf>
    <xf numFmtId="44" fontId="0" fillId="5" borderId="1" xfId="2" applyFont="1" applyFill="1" applyBorder="1" applyAlignment="1">
      <alignment vertical="center"/>
    </xf>
    <xf numFmtId="0" fontId="13" fillId="6" borderId="0" xfId="0" applyFont="1" applyFill="1" applyAlignment="1">
      <alignment horizontal="right" vertical="center"/>
    </xf>
    <xf numFmtId="166" fontId="14" fillId="6" borderId="0" xfId="0" applyNumberFormat="1" applyFont="1" applyFill="1" applyAlignment="1">
      <alignment vertical="center"/>
    </xf>
    <xf numFmtId="44" fontId="0" fillId="5" borderId="1" xfId="0" applyNumberFormat="1" applyFill="1" applyBorder="1" applyAlignment="1">
      <alignment vertical="center"/>
    </xf>
    <xf numFmtId="20" fontId="0" fillId="5" borderId="1" xfId="0" applyNumberFormat="1" applyFill="1" applyBorder="1" applyAlignment="1">
      <alignment horizontal="right" vertical="center"/>
    </xf>
    <xf numFmtId="0" fontId="15" fillId="0" borderId="0" xfId="0" applyFont="1" applyAlignment="1">
      <alignment vertical="center"/>
    </xf>
    <xf numFmtId="14" fontId="0" fillId="5" borderId="1" xfId="0" applyNumberFormat="1" applyFill="1" applyBorder="1" applyAlignment="1">
      <alignment vertical="center"/>
    </xf>
    <xf numFmtId="0" fontId="1" fillId="5" borderId="2" xfId="4" applyFill="1" applyBorder="1"/>
    <xf numFmtId="0" fontId="5" fillId="5" borderId="4" xfId="4" applyFont="1" applyFill="1" applyBorder="1"/>
    <xf numFmtId="0" fontId="1" fillId="5" borderId="0" xfId="4" applyFill="1" applyAlignment="1">
      <alignment vertical="center"/>
    </xf>
    <xf numFmtId="14" fontId="7" fillId="5" borderId="6" xfId="4" applyNumberFormat="1" applyFont="1" applyFill="1" applyBorder="1" applyAlignment="1">
      <alignment vertical="center"/>
    </xf>
    <xf numFmtId="0" fontId="11" fillId="7" borderId="0" xfId="4" applyFont="1" applyFill="1" applyAlignment="1">
      <alignment vertical="center"/>
    </xf>
    <xf numFmtId="0" fontId="11" fillId="7" borderId="0" xfId="4" applyFont="1" applyFill="1" applyAlignment="1">
      <alignment horizontal="center" vertical="center"/>
    </xf>
    <xf numFmtId="0" fontId="11" fillId="7" borderId="0" xfId="4" applyFont="1" applyFill="1" applyAlignment="1">
      <alignment vertical="center" wrapText="1"/>
    </xf>
    <xf numFmtId="0" fontId="7" fillId="5" borderId="6" xfId="4" applyFont="1" applyFill="1" applyBorder="1" applyAlignment="1">
      <alignment vertical="center"/>
    </xf>
    <xf numFmtId="0" fontId="0" fillId="5" borderId="1" xfId="2" applyNumberFormat="1" applyFont="1" applyFill="1" applyBorder="1" applyAlignment="1">
      <alignment vertical="center"/>
    </xf>
    <xf numFmtId="43" fontId="1" fillId="0" borderId="0" xfId="6" applyFont="1"/>
    <xf numFmtId="14" fontId="0" fillId="0" borderId="0" xfId="0" applyNumberFormat="1" applyAlignment="1">
      <alignment vertical="center"/>
    </xf>
    <xf numFmtId="0" fontId="1" fillId="0" borderId="0" xfId="4" applyAlignment="1">
      <alignment horizontal="center"/>
    </xf>
    <xf numFmtId="0" fontId="7" fillId="0" borderId="0" xfId="4" applyFont="1" applyAlignment="1">
      <alignment horizontal="center"/>
    </xf>
    <xf numFmtId="14" fontId="7" fillId="0" borderId="0" xfId="4" applyNumberFormat="1" applyFont="1" applyAlignment="1">
      <alignment horizontal="center"/>
    </xf>
    <xf numFmtId="0" fontId="8" fillId="0" borderId="0" xfId="4" applyFont="1" applyAlignment="1">
      <alignment horizontal="center"/>
    </xf>
    <xf numFmtId="0" fontId="16" fillId="8" borderId="0" xfId="4" applyFont="1" applyFill="1" applyAlignment="1">
      <alignment horizontal="left"/>
    </xf>
    <xf numFmtId="0" fontId="17" fillId="8" borderId="0" xfId="4" applyFont="1" applyFill="1" applyAlignment="1">
      <alignment horizontal="center"/>
    </xf>
    <xf numFmtId="0" fontId="17" fillId="8" borderId="0" xfId="4" applyFont="1" applyFill="1"/>
    <xf numFmtId="0" fontId="18" fillId="8" borderId="0" xfId="4" applyFont="1" applyFill="1"/>
    <xf numFmtId="0" fontId="16" fillId="8" borderId="0" xfId="4" applyFont="1" applyFill="1" applyAlignment="1">
      <alignment horizontal="center"/>
    </xf>
    <xf numFmtId="0" fontId="18" fillId="8" borderId="0" xfId="4" applyFont="1" applyFill="1" applyAlignment="1">
      <alignment horizontal="center"/>
    </xf>
    <xf numFmtId="14" fontId="18" fillId="8" borderId="0" xfId="4" applyNumberFormat="1" applyFont="1" applyFill="1" applyAlignment="1">
      <alignment horizontal="center"/>
    </xf>
    <xf numFmtId="2" fontId="18" fillId="8" borderId="0" xfId="4" applyNumberFormat="1" applyFont="1" applyFill="1" applyAlignment="1">
      <alignment horizontal="center"/>
    </xf>
    <xf numFmtId="1" fontId="18" fillId="8" borderId="0" xfId="4" applyNumberFormat="1" applyFont="1" applyFill="1" applyAlignment="1">
      <alignment horizontal="center"/>
    </xf>
    <xf numFmtId="14" fontId="18" fillId="8" borderId="0" xfId="4" applyNumberFormat="1" applyFont="1" applyFill="1"/>
    <xf numFmtId="0" fontId="16" fillId="8" borderId="0" xfId="4" applyFont="1" applyFill="1"/>
    <xf numFmtId="14" fontId="16" fillId="8" borderId="0" xfId="4" applyNumberFormat="1" applyFont="1" applyFill="1" applyAlignment="1">
      <alignment horizontal="center"/>
    </xf>
    <xf numFmtId="0" fontId="7" fillId="5" borderId="2" xfId="4" applyFont="1" applyFill="1" applyBorder="1" applyAlignment="1">
      <alignment vertical="center"/>
    </xf>
    <xf numFmtId="0" fontId="7" fillId="5" borderId="2" xfId="5" applyNumberFormat="1" applyFont="1" applyFill="1" applyBorder="1" applyAlignment="1">
      <alignment vertical="center"/>
    </xf>
    <xf numFmtId="0" fontId="8" fillId="5" borderId="4" xfId="4" applyFont="1" applyFill="1" applyBorder="1" applyAlignment="1">
      <alignment vertical="center"/>
    </xf>
    <xf numFmtId="0" fontId="8" fillId="5" borderId="4" xfId="5" applyNumberFormat="1" applyFont="1" applyFill="1" applyBorder="1" applyAlignment="1">
      <alignment vertical="center"/>
    </xf>
    <xf numFmtId="0" fontId="19" fillId="0" borderId="0" xfId="4" applyFont="1" applyAlignment="1">
      <alignment vertical="center"/>
    </xf>
    <xf numFmtId="0" fontId="5" fillId="0" borderId="0" xfId="4" applyFont="1" applyAlignment="1">
      <alignment vertical="center"/>
    </xf>
    <xf numFmtId="0" fontId="5" fillId="0" borderId="0" xfId="4" applyFont="1" applyAlignment="1">
      <alignment horizontal="center" vertical="center"/>
    </xf>
    <xf numFmtId="0" fontId="1" fillId="0" borderId="0" xfId="4" applyAlignment="1">
      <alignment horizontal="center" vertical="center"/>
    </xf>
    <xf numFmtId="0" fontId="5" fillId="0" borderId="0" xfId="4" quotePrefix="1" applyFont="1" applyAlignment="1">
      <alignment vertical="center"/>
    </xf>
  </cellXfs>
  <cellStyles count="7">
    <cellStyle name="Komma" xfId="6" builtinId="3"/>
    <cellStyle name="Komma 2" xfId="5" xr:uid="{FF09F5E6-184B-41A8-96E1-6CD38CEA209E}"/>
    <cellStyle name="Standard" xfId="0" builtinId="0" customBuiltin="1"/>
    <cellStyle name="Standard 2" xfId="4" xr:uid="{5C14F7AA-3094-4635-BDBB-6E20A32A94EF}"/>
    <cellStyle name="Überschrift" xfId="1" builtinId="15"/>
    <cellStyle name="Überschrift 5" xfId="3" xr:uid="{50FD3356-A470-4A08-A71D-45C08CDB396A}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</xdr:row>
          <xdr:rowOff>0</xdr:rowOff>
        </xdr:from>
        <xdr:to>
          <xdr:col>38</xdr:col>
          <xdr:colOff>61913</xdr:colOff>
          <xdr:row>25</xdr:row>
          <xdr:rowOff>71436</xdr:rowOff>
        </xdr:to>
        <xdr:pic>
          <xdr:nvPicPr>
            <xdr:cNvPr id="4" name="Grafik 3">
              <a:extLst>
                <a:ext uri="{FF2B5EF4-FFF2-40B4-BE49-F238E27FC236}">
                  <a16:creationId xmlns:a16="http://schemas.microsoft.com/office/drawing/2014/main" id="{DA5B1E70-7D25-4F6F-A4BD-01DFB046488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Arbeitszeit_L!$C$1:$L$23" spid="_x0000_s1032"/>
                </a:ext>
              </a:extLst>
            </xdr:cNvPicPr>
          </xdr:nvPicPr>
          <xdr:blipFill>
            <a:blip xmlns:r="http://schemas.openxmlformats.org/officeDocument/2006/relationships" r:embed="rId1">
              <a:duotone>
                <a:prstClr val="black"/>
                <a:schemeClr val="accent4">
                  <a:tint val="45000"/>
                  <a:satMod val="400000"/>
                </a:schemeClr>
              </a:duotone>
            </a:blip>
            <a:srcRect/>
            <a:stretch>
              <a:fillRect/>
            </a:stretch>
          </xdr:blipFill>
          <xdr:spPr bwMode="auto">
            <a:xfrm>
              <a:off x="7734300" y="457200"/>
              <a:ext cx="7443788" cy="495299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</xdr:row>
          <xdr:rowOff>0</xdr:rowOff>
        </xdr:from>
        <xdr:to>
          <xdr:col>11</xdr:col>
          <xdr:colOff>619125</xdr:colOff>
          <xdr:row>14</xdr:row>
          <xdr:rowOff>100013</xdr:rowOff>
        </xdr:to>
        <xdr:pic>
          <xdr:nvPicPr>
            <xdr:cNvPr id="2" name="Grafik 1">
              <a:extLst>
                <a:ext uri="{FF2B5EF4-FFF2-40B4-BE49-F238E27FC236}">
                  <a16:creationId xmlns:a16="http://schemas.microsoft.com/office/drawing/2014/main" id="{1434B7CC-B588-4339-9DD7-839C8AD775F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Entlöhnung_L!$A$1:$E$13" spid="_x0000_s2056"/>
                </a:ext>
              </a:extLst>
            </xdr:cNvPicPr>
          </xdr:nvPicPr>
          <xdr:blipFill>
            <a:blip xmlns:r="http://schemas.openxmlformats.org/officeDocument/2006/relationships" r:embed="rId1">
              <a:duotone>
                <a:prstClr val="black"/>
                <a:schemeClr val="accent4">
                  <a:tint val="45000"/>
                  <a:satMod val="400000"/>
                </a:schemeClr>
              </a:duotone>
            </a:blip>
            <a:srcRect/>
            <a:stretch>
              <a:fillRect/>
            </a:stretch>
          </xdr:blipFill>
          <xdr:spPr bwMode="auto">
            <a:xfrm>
              <a:off x="5186363" y="333375"/>
              <a:ext cx="4429125" cy="3538538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</xdr:row>
          <xdr:rowOff>0</xdr:rowOff>
        </xdr:from>
        <xdr:to>
          <xdr:col>20</xdr:col>
          <xdr:colOff>600075</xdr:colOff>
          <xdr:row>17</xdr:row>
          <xdr:rowOff>85724</xdr:rowOff>
        </xdr:to>
        <xdr:pic>
          <xdr:nvPicPr>
            <xdr:cNvPr id="2" name="Grafik 1">
              <a:extLst>
                <a:ext uri="{FF2B5EF4-FFF2-40B4-BE49-F238E27FC236}">
                  <a16:creationId xmlns:a16="http://schemas.microsoft.com/office/drawing/2014/main" id="{CC579210-1CF8-4D8F-95A5-9622EEF04E1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Dauer_L!$F$1:$J$16" spid="_x0000_s3080"/>
                </a:ext>
              </a:extLst>
            </xdr:cNvPicPr>
          </xdr:nvPicPr>
          <xdr:blipFill>
            <a:blip xmlns:r="http://schemas.openxmlformats.org/officeDocument/2006/relationships" r:embed="rId1">
              <a:duotone>
                <a:prstClr val="black"/>
                <a:schemeClr val="accent4">
                  <a:tint val="45000"/>
                  <a:satMod val="400000"/>
                </a:schemeClr>
              </a:duotone>
            </a:blip>
            <a:srcRect/>
            <a:stretch>
              <a:fillRect/>
            </a:stretch>
          </xdr:blipFill>
          <xdr:spPr bwMode="auto">
            <a:xfrm>
              <a:off x="8181975" y="333375"/>
              <a:ext cx="4410075" cy="4071937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xdr:spPr>
        </xdr:pic>
        <xdr:clientData/>
      </xdr:twoCellAnchor>
    </mc:Choice>
    <mc:Fallback/>
  </mc:AlternateContent>
  <xdr:twoCellAnchor>
    <xdr:from>
      <xdr:col>10</xdr:col>
      <xdr:colOff>142875</xdr:colOff>
      <xdr:row>0</xdr:row>
      <xdr:rowOff>142875</xdr:rowOff>
    </xdr:from>
    <xdr:to>
      <xdr:col>13</xdr:col>
      <xdr:colOff>342900</xdr:colOff>
      <xdr:row>4</xdr:row>
      <xdr:rowOff>161925</xdr:rowOff>
    </xdr:to>
    <xdr:sp macro="" textlink="">
      <xdr:nvSpPr>
        <xdr:cNvPr id="3" name="Sprechblase: rechteckig mit abgerundeten Ecken 2">
          <a:extLst>
            <a:ext uri="{FF2B5EF4-FFF2-40B4-BE49-F238E27FC236}">
              <a16:creationId xmlns:a16="http://schemas.microsoft.com/office/drawing/2014/main" id="{A9670506-74D2-499B-822F-BD554FF54548}"/>
            </a:ext>
          </a:extLst>
        </xdr:cNvPr>
        <xdr:cNvSpPr/>
      </xdr:nvSpPr>
      <xdr:spPr>
        <a:xfrm>
          <a:off x="4419600" y="142875"/>
          <a:ext cx="2295525" cy="981075"/>
        </a:xfrm>
        <a:prstGeom prst="wedgeRoundRectCallout">
          <a:avLst>
            <a:gd name="adj1" fmla="val -62327"/>
            <a:gd name="adj2" fmla="val 145995"/>
            <a:gd name="adj3" fmla="val 16667"/>
          </a:avLst>
        </a:prstGeom>
        <a:effectLst>
          <a:glow rad="139700">
            <a:schemeClr val="accent4">
              <a:satMod val="175000"/>
              <a:alpha val="40000"/>
            </a:schemeClr>
          </a:glow>
          <a:outerShdw blurRad="57150" dist="19050" dir="5400000" algn="ctr" rotWithShape="0">
            <a:srgbClr val="000000">
              <a:alpha val="63000"/>
            </a:srgbClr>
          </a:outerShdw>
        </a:effectLst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100" b="1"/>
            <a:t>Anzahl Arbeitstage ermitteln:</a:t>
          </a:r>
          <a:endParaRPr lang="de-CH" sz="1100" b="1" baseline="0"/>
        </a:p>
        <a:p>
          <a:pPr algn="ctr"/>
          <a:endParaRPr lang="de-CH" sz="1100" b="1" baseline="0"/>
        </a:p>
        <a:p>
          <a:pPr algn="ctr"/>
          <a:r>
            <a:rPr lang="de-CH" sz="1400" b="1" baseline="0"/>
            <a:t>NETTOARBEITSTAGE()</a:t>
          </a:r>
          <a:endParaRPr lang="de-CH" sz="14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5</xdr:col>
          <xdr:colOff>4763</xdr:colOff>
          <xdr:row>23</xdr:row>
          <xdr:rowOff>176213</xdr:rowOff>
        </xdr:to>
        <xdr:pic>
          <xdr:nvPicPr>
            <xdr:cNvPr id="2" name="Grafik 1">
              <a:extLst>
                <a:ext uri="{FF2B5EF4-FFF2-40B4-BE49-F238E27FC236}">
                  <a16:creationId xmlns:a16="http://schemas.microsoft.com/office/drawing/2014/main" id="{848B6779-6425-4D8E-838D-838EF66E385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Ende_L!$A$1:$E$8" spid="_x0000_s4104"/>
                </a:ext>
              </a:extLst>
            </xdr:cNvPicPr>
          </xdr:nvPicPr>
          <xdr:blipFill>
            <a:blip xmlns:r="http://schemas.openxmlformats.org/officeDocument/2006/relationships" r:embed="rId1">
              <a:duotone>
                <a:prstClr val="black"/>
                <a:schemeClr val="accent4">
                  <a:tint val="45000"/>
                  <a:satMod val="400000"/>
                </a:schemeClr>
              </a:duotone>
            </a:blip>
            <a:srcRect/>
            <a:stretch>
              <a:fillRect/>
            </a:stretch>
          </xdr:blipFill>
          <xdr:spPr bwMode="auto">
            <a:xfrm>
              <a:off x="0" y="3314700"/>
              <a:ext cx="7186613" cy="2690813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2</xdr:col>
      <xdr:colOff>101600</xdr:colOff>
      <xdr:row>0</xdr:row>
      <xdr:rowOff>152400</xdr:rowOff>
    </xdr:from>
    <xdr:to>
      <xdr:col>5</xdr:col>
      <xdr:colOff>571500</xdr:colOff>
      <xdr:row>1</xdr:row>
      <xdr:rowOff>1123950</xdr:rowOff>
    </xdr:to>
    <xdr:sp macro="" textlink="">
      <xdr:nvSpPr>
        <xdr:cNvPr id="4" name="Sprechblase: rechteckig mit abgerundeten Ecken 3">
          <a:extLst>
            <a:ext uri="{FF2B5EF4-FFF2-40B4-BE49-F238E27FC236}">
              <a16:creationId xmlns:a16="http://schemas.microsoft.com/office/drawing/2014/main" id="{1DCB1E3D-6CD6-4EF4-9BD3-86E1E48B7BB6}"/>
            </a:ext>
          </a:extLst>
        </xdr:cNvPr>
        <xdr:cNvSpPr/>
      </xdr:nvSpPr>
      <xdr:spPr>
        <a:xfrm>
          <a:off x="2914650" y="152400"/>
          <a:ext cx="4679950" cy="1301750"/>
        </a:xfrm>
        <a:prstGeom prst="wedgeRoundRectCallout">
          <a:avLst>
            <a:gd name="adj1" fmla="val 3792"/>
            <a:gd name="adj2" fmla="val 91905"/>
            <a:gd name="adj3" fmla="val 16667"/>
          </a:avLst>
        </a:prstGeom>
        <a:effectLst>
          <a:glow rad="139700">
            <a:schemeClr val="accent4">
              <a:satMod val="175000"/>
              <a:alpha val="40000"/>
            </a:schemeClr>
          </a:glow>
          <a:outerShdw blurRad="57150" dist="19050" dir="5400000" algn="ctr" rotWithShape="0">
            <a:srgbClr val="000000">
              <a:alpha val="63000"/>
            </a:srgbClr>
          </a:outerShdw>
        </a:effectLst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Enddatum bestimmen, wenn Ausgangsdatum und Anzahl</a:t>
          </a:r>
          <a:r>
            <a:rPr lang="de-CH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Arbeitstage bekannt sind:</a:t>
          </a:r>
          <a:endParaRPr lang="de-CH" sz="1100" b="1" baseline="0"/>
        </a:p>
        <a:p>
          <a:pPr algn="ctr"/>
          <a:endParaRPr lang="de-CH" sz="1100" b="1" baseline="0"/>
        </a:p>
        <a:p>
          <a:pPr algn="ctr"/>
          <a:r>
            <a:rPr lang="de-CH" sz="1400" b="1" baseline="0"/>
            <a:t>ARBEITSTAG() </a:t>
          </a:r>
          <a:r>
            <a:rPr lang="de-CH" sz="1400" b="0" baseline="0"/>
            <a:t>oder </a:t>
          </a:r>
          <a:r>
            <a:rPr lang="de-CH" sz="1400" b="1" baseline="0"/>
            <a:t>ARBEITSTAG.INTL()</a:t>
          </a:r>
          <a:endParaRPr lang="de-CH" sz="14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erg/AppData/Local/Packages/Microsoft.MicrosoftEdge_8wekyb3d8bbwe/TempState/Downloads/ArbeitsZeitAbrechnu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erg/AppData/Local/Packages/Microsoft.MicrosoftEdge_8wekyb3d8bbwe/TempState/Downloads/e0_1_AML_Aufgabensammlung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t"/>
      <sheetName val="Abrechnung"/>
      <sheetName val="Vorlage"/>
    </sheetNames>
    <sheetDataSet>
      <sheetData sheetId="0">
        <row r="2">
          <cell r="B2">
            <v>22.5</v>
          </cell>
        </row>
        <row r="3">
          <cell r="B3" t="str">
            <v>Sfr.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inleitung"/>
      <sheetName val="Aufgabe Prozentrechnungen"/>
      <sheetName val="Lösung Prozentrechnungen"/>
      <sheetName val="Aufgabe Funktionen"/>
      <sheetName val="Lösung Funktionen (1)"/>
      <sheetName val="Lösung Funktionen (2)"/>
      <sheetName val="Aufgabe Absolute Zellbezüge"/>
      <sheetName val="Lösung Absolute Zellbezüge"/>
      <sheetName val="Hinweis zur Rundung"/>
      <sheetName val="Aufgabe Stundenabrechnung (1)"/>
      <sheetName val="Lösung Stundenabrechnung (1)"/>
      <sheetName val="Aufgabe Stundenabrechnung (2)"/>
      <sheetName val="Lösung Stundenabrechnung (2)"/>
      <sheetName val="Aufgabe Stundenabrechnung (3)"/>
      <sheetName val="Lösung Stundenabrechnung (3)"/>
    </sheetNames>
    <sheetDataSet>
      <sheetData sheetId="0"/>
      <sheetData sheetId="1"/>
      <sheetData sheetId="2"/>
      <sheetData sheetId="3"/>
      <sheetData sheetId="4"/>
      <sheetData sheetId="5">
        <row r="2">
          <cell r="B2">
            <v>164</v>
          </cell>
          <cell r="C2">
            <v>53</v>
          </cell>
        </row>
        <row r="3">
          <cell r="B3">
            <v>164</v>
          </cell>
          <cell r="C3">
            <v>53</v>
          </cell>
        </row>
        <row r="4">
          <cell r="B4">
            <v>165</v>
          </cell>
          <cell r="C4">
            <v>53</v>
          </cell>
        </row>
        <row r="5">
          <cell r="B5">
            <v>169</v>
          </cell>
          <cell r="C5">
            <v>54</v>
          </cell>
        </row>
        <row r="6">
          <cell r="B6">
            <v>172</v>
          </cell>
          <cell r="C6">
            <v>60</v>
          </cell>
        </row>
        <row r="7">
          <cell r="B7">
            <v>157</v>
          </cell>
          <cell r="C7">
            <v>60</v>
          </cell>
        </row>
        <row r="8">
          <cell r="B8">
            <v>173</v>
          </cell>
          <cell r="C8">
            <v>63</v>
          </cell>
        </row>
        <row r="9">
          <cell r="B9">
            <v>180</v>
          </cell>
          <cell r="C9">
            <v>68</v>
          </cell>
        </row>
        <row r="10">
          <cell r="B10">
            <v>176</v>
          </cell>
          <cell r="C10">
            <v>70</v>
          </cell>
        </row>
        <row r="11">
          <cell r="B11">
            <v>176</v>
          </cell>
          <cell r="C11">
            <v>72</v>
          </cell>
        </row>
        <row r="12">
          <cell r="B12">
            <v>175</v>
          </cell>
          <cell r="C12">
            <v>74</v>
          </cell>
        </row>
        <row r="13">
          <cell r="B13">
            <v>192</v>
          </cell>
          <cell r="C13">
            <v>108</v>
          </cell>
        </row>
        <row r="14">
          <cell r="B14">
            <v>168</v>
          </cell>
          <cell r="C14">
            <v>53</v>
          </cell>
        </row>
        <row r="15">
          <cell r="B15">
            <v>178</v>
          </cell>
          <cell r="C15">
            <v>56</v>
          </cell>
        </row>
        <row r="16">
          <cell r="B16">
            <v>168</v>
          </cell>
          <cell r="C16">
            <v>58</v>
          </cell>
        </row>
        <row r="17">
          <cell r="B17">
            <v>165</v>
          </cell>
          <cell r="C17">
            <v>60</v>
          </cell>
        </row>
        <row r="18">
          <cell r="B18">
            <v>171</v>
          </cell>
          <cell r="C18">
            <v>69</v>
          </cell>
        </row>
        <row r="19">
          <cell r="B19">
            <v>182</v>
          </cell>
          <cell r="C19">
            <v>70</v>
          </cell>
        </row>
        <row r="20">
          <cell r="B20">
            <v>179</v>
          </cell>
          <cell r="C20">
            <v>72</v>
          </cell>
        </row>
        <row r="21">
          <cell r="B21">
            <v>183</v>
          </cell>
          <cell r="C21">
            <v>74</v>
          </cell>
        </row>
        <row r="22">
          <cell r="B22">
            <v>183</v>
          </cell>
          <cell r="C22">
            <v>74</v>
          </cell>
        </row>
        <row r="23">
          <cell r="B23">
            <v>182</v>
          </cell>
          <cell r="C23">
            <v>77</v>
          </cell>
        </row>
        <row r="24">
          <cell r="B24">
            <v>178</v>
          </cell>
          <cell r="C24">
            <v>77</v>
          </cell>
        </row>
        <row r="25">
          <cell r="B25">
            <v>183</v>
          </cell>
          <cell r="C25">
            <v>79</v>
          </cell>
        </row>
        <row r="26">
          <cell r="B26">
            <v>178</v>
          </cell>
          <cell r="C26">
            <v>80</v>
          </cell>
        </row>
        <row r="27">
          <cell r="B27">
            <v>186</v>
          </cell>
          <cell r="C27">
            <v>87</v>
          </cell>
        </row>
        <row r="28">
          <cell r="B28">
            <v>165</v>
          </cell>
          <cell r="C28">
            <v>50</v>
          </cell>
        </row>
        <row r="29">
          <cell r="B29">
            <v>158</v>
          </cell>
          <cell r="C29">
            <v>52</v>
          </cell>
        </row>
        <row r="30">
          <cell r="B30">
            <v>166</v>
          </cell>
          <cell r="C30">
            <v>53</v>
          </cell>
        </row>
        <row r="31">
          <cell r="B31">
            <v>160</v>
          </cell>
          <cell r="C31">
            <v>54</v>
          </cell>
        </row>
        <row r="32">
          <cell r="B32">
            <v>163</v>
          </cell>
          <cell r="C32">
            <v>57</v>
          </cell>
        </row>
        <row r="33">
          <cell r="B33">
            <v>163</v>
          </cell>
          <cell r="C33">
            <v>57</v>
          </cell>
        </row>
        <row r="34">
          <cell r="B34">
            <v>168</v>
          </cell>
          <cell r="C34">
            <v>58</v>
          </cell>
        </row>
        <row r="35">
          <cell r="B35">
            <v>168</v>
          </cell>
          <cell r="C35">
            <v>61</v>
          </cell>
        </row>
        <row r="36">
          <cell r="B36">
            <v>173</v>
          </cell>
          <cell r="C36">
            <v>61</v>
          </cell>
        </row>
        <row r="37">
          <cell r="B37">
            <v>175</v>
          </cell>
          <cell r="C37">
            <v>64</v>
          </cell>
        </row>
        <row r="38">
          <cell r="B38">
            <v>167</v>
          </cell>
          <cell r="C38">
            <v>65</v>
          </cell>
        </row>
        <row r="39">
          <cell r="B39">
            <v>175</v>
          </cell>
          <cell r="C39">
            <v>65</v>
          </cell>
        </row>
        <row r="40">
          <cell r="B40">
            <v>175</v>
          </cell>
          <cell r="C40">
            <v>65</v>
          </cell>
        </row>
        <row r="41">
          <cell r="B41">
            <v>178</v>
          </cell>
          <cell r="C41">
            <v>67</v>
          </cell>
        </row>
        <row r="42">
          <cell r="B42">
            <v>182</v>
          </cell>
          <cell r="C42">
            <v>70</v>
          </cell>
        </row>
        <row r="43">
          <cell r="B43">
            <v>186</v>
          </cell>
          <cell r="C43">
            <v>72</v>
          </cell>
        </row>
        <row r="44">
          <cell r="B44">
            <v>178</v>
          </cell>
          <cell r="C44">
            <v>72</v>
          </cell>
        </row>
        <row r="45">
          <cell r="B45">
            <v>169</v>
          </cell>
          <cell r="C45">
            <v>73</v>
          </cell>
        </row>
        <row r="46">
          <cell r="B46">
            <v>188</v>
          </cell>
          <cell r="C46">
            <v>78</v>
          </cell>
        </row>
        <row r="47">
          <cell r="B47">
            <v>179</v>
          </cell>
          <cell r="C47">
            <v>80</v>
          </cell>
        </row>
        <row r="48">
          <cell r="B48">
            <v>183</v>
          </cell>
          <cell r="C48">
            <v>90</v>
          </cell>
        </row>
        <row r="49">
          <cell r="B49">
            <v>163</v>
          </cell>
          <cell r="C49">
            <v>49</v>
          </cell>
        </row>
        <row r="50">
          <cell r="B50">
            <v>157</v>
          </cell>
          <cell r="C50">
            <v>55</v>
          </cell>
        </row>
        <row r="51">
          <cell r="B51">
            <v>157</v>
          </cell>
          <cell r="C51">
            <v>55</v>
          </cell>
        </row>
        <row r="52">
          <cell r="B52">
            <v>173</v>
          </cell>
          <cell r="C52">
            <v>56</v>
          </cell>
        </row>
        <row r="53">
          <cell r="B53">
            <v>170</v>
          </cell>
          <cell r="C53">
            <v>58</v>
          </cell>
        </row>
        <row r="54">
          <cell r="B54">
            <v>161</v>
          </cell>
          <cell r="C54">
            <v>58</v>
          </cell>
        </row>
        <row r="55">
          <cell r="B55">
            <v>166</v>
          </cell>
          <cell r="C55">
            <v>60</v>
          </cell>
        </row>
        <row r="56">
          <cell r="B56">
            <v>168</v>
          </cell>
          <cell r="C56">
            <v>60</v>
          </cell>
        </row>
        <row r="57">
          <cell r="B57">
            <v>175</v>
          </cell>
          <cell r="C57">
            <v>60</v>
          </cell>
        </row>
        <row r="58">
          <cell r="B58">
            <v>170</v>
          </cell>
          <cell r="C58">
            <v>62</v>
          </cell>
        </row>
        <row r="59">
          <cell r="B59">
            <v>176</v>
          </cell>
          <cell r="C59">
            <v>63</v>
          </cell>
        </row>
        <row r="60">
          <cell r="B60">
            <v>172</v>
          </cell>
          <cell r="C60">
            <v>66</v>
          </cell>
        </row>
        <row r="61">
          <cell r="B61">
            <v>165</v>
          </cell>
          <cell r="C61">
            <v>66</v>
          </cell>
        </row>
        <row r="62">
          <cell r="B62">
            <v>178</v>
          </cell>
          <cell r="C62">
            <v>73</v>
          </cell>
        </row>
        <row r="63">
          <cell r="B63">
            <v>179</v>
          </cell>
          <cell r="C63">
            <v>74</v>
          </cell>
        </row>
        <row r="64">
          <cell r="B64">
            <v>187</v>
          </cell>
          <cell r="C64">
            <v>79</v>
          </cell>
        </row>
        <row r="65">
          <cell r="B65">
            <v>188</v>
          </cell>
          <cell r="C65">
            <v>80</v>
          </cell>
        </row>
        <row r="66">
          <cell r="B66">
            <v>191</v>
          </cell>
          <cell r="C66">
            <v>82</v>
          </cell>
        </row>
        <row r="67">
          <cell r="B67">
            <v>177</v>
          </cell>
          <cell r="C67" t="str">
            <v>-</v>
          </cell>
        </row>
        <row r="68">
          <cell r="B68">
            <v>153</v>
          </cell>
          <cell r="C68">
            <v>54</v>
          </cell>
        </row>
        <row r="69">
          <cell r="B69">
            <v>170</v>
          </cell>
          <cell r="C69">
            <v>60</v>
          </cell>
        </row>
        <row r="70">
          <cell r="B70">
            <v>160</v>
          </cell>
          <cell r="C70">
            <v>60</v>
          </cell>
        </row>
        <row r="71">
          <cell r="B71">
            <v>166</v>
          </cell>
          <cell r="C71">
            <v>60</v>
          </cell>
        </row>
        <row r="72">
          <cell r="B72">
            <v>168</v>
          </cell>
          <cell r="C72">
            <v>61</v>
          </cell>
        </row>
        <row r="73">
          <cell r="B73">
            <v>168</v>
          </cell>
          <cell r="C73">
            <v>61</v>
          </cell>
        </row>
        <row r="74">
          <cell r="B74">
            <v>166</v>
          </cell>
          <cell r="C74">
            <v>61</v>
          </cell>
        </row>
        <row r="75">
          <cell r="B75">
            <v>168</v>
          </cell>
          <cell r="C75">
            <v>62</v>
          </cell>
        </row>
        <row r="76">
          <cell r="B76">
            <v>171</v>
          </cell>
          <cell r="C76">
            <v>64</v>
          </cell>
        </row>
        <row r="77">
          <cell r="B77">
            <v>176</v>
          </cell>
          <cell r="C77">
            <v>65</v>
          </cell>
        </row>
        <row r="78">
          <cell r="B78">
            <v>168</v>
          </cell>
          <cell r="C78">
            <v>65</v>
          </cell>
        </row>
        <row r="79">
          <cell r="B79">
            <v>168</v>
          </cell>
          <cell r="C79">
            <v>65</v>
          </cell>
        </row>
        <row r="80">
          <cell r="B80">
            <v>173</v>
          </cell>
          <cell r="C80">
            <v>65</v>
          </cell>
        </row>
        <row r="81">
          <cell r="B81">
            <v>173</v>
          </cell>
          <cell r="C81">
            <v>66</v>
          </cell>
        </row>
        <row r="82">
          <cell r="B82">
            <v>172</v>
          </cell>
          <cell r="C82">
            <v>66</v>
          </cell>
        </row>
        <row r="83">
          <cell r="B83">
            <v>170</v>
          </cell>
          <cell r="C83">
            <v>67</v>
          </cell>
        </row>
        <row r="84">
          <cell r="B84">
            <v>182</v>
          </cell>
          <cell r="C84">
            <v>68</v>
          </cell>
        </row>
        <row r="85">
          <cell r="B85">
            <v>173</v>
          </cell>
          <cell r="C85">
            <v>68</v>
          </cell>
        </row>
        <row r="86">
          <cell r="B86">
            <v>180</v>
          </cell>
          <cell r="C86">
            <v>68</v>
          </cell>
        </row>
        <row r="87">
          <cell r="B87">
            <v>173</v>
          </cell>
          <cell r="C87">
            <v>68</v>
          </cell>
        </row>
        <row r="88">
          <cell r="B88">
            <v>182</v>
          </cell>
          <cell r="C88">
            <v>68</v>
          </cell>
        </row>
        <row r="89">
          <cell r="B89">
            <v>174</v>
          </cell>
          <cell r="C89">
            <v>69</v>
          </cell>
        </row>
        <row r="90">
          <cell r="B90">
            <v>173</v>
          </cell>
          <cell r="C90">
            <v>70</v>
          </cell>
        </row>
        <row r="91">
          <cell r="B91">
            <v>179</v>
          </cell>
          <cell r="C91">
            <v>70</v>
          </cell>
        </row>
        <row r="92">
          <cell r="B92">
            <v>182</v>
          </cell>
          <cell r="C92">
            <v>74</v>
          </cell>
        </row>
        <row r="93">
          <cell r="B93">
            <v>186</v>
          </cell>
          <cell r="C93">
            <v>75</v>
          </cell>
        </row>
        <row r="94">
          <cell r="B94">
            <v>187</v>
          </cell>
          <cell r="C94">
            <v>75</v>
          </cell>
        </row>
        <row r="95">
          <cell r="B95">
            <v>165</v>
          </cell>
          <cell r="C95">
            <v>52</v>
          </cell>
        </row>
        <row r="96">
          <cell r="B96">
            <v>165</v>
          </cell>
          <cell r="C96">
            <v>53</v>
          </cell>
        </row>
        <row r="97">
          <cell r="B97">
            <v>167</v>
          </cell>
          <cell r="C97">
            <v>54</v>
          </cell>
        </row>
        <row r="98">
          <cell r="B98">
            <v>160</v>
          </cell>
          <cell r="C98">
            <v>55</v>
          </cell>
        </row>
        <row r="99">
          <cell r="B99">
            <v>178</v>
          </cell>
          <cell r="C99">
            <v>56</v>
          </cell>
        </row>
        <row r="100">
          <cell r="B100">
            <v>169</v>
          </cell>
          <cell r="C100">
            <v>57</v>
          </cell>
        </row>
        <row r="101">
          <cell r="B101">
            <v>161</v>
          </cell>
          <cell r="C101">
            <v>58</v>
          </cell>
        </row>
        <row r="102">
          <cell r="B102">
            <v>172</v>
          </cell>
          <cell r="C102">
            <v>59</v>
          </cell>
        </row>
        <row r="103">
          <cell r="B103">
            <v>168</v>
          </cell>
          <cell r="C103">
            <v>60</v>
          </cell>
        </row>
        <row r="104">
          <cell r="B104">
            <v>172</v>
          </cell>
          <cell r="C104">
            <v>60</v>
          </cell>
        </row>
        <row r="105">
          <cell r="B105">
            <v>172</v>
          </cell>
          <cell r="C105">
            <v>62</v>
          </cell>
        </row>
        <row r="106">
          <cell r="B106">
            <v>172</v>
          </cell>
          <cell r="C106">
            <v>62</v>
          </cell>
        </row>
        <row r="107">
          <cell r="B107">
            <v>170</v>
          </cell>
          <cell r="C107">
            <v>63</v>
          </cell>
        </row>
        <row r="108">
          <cell r="B108">
            <v>180</v>
          </cell>
          <cell r="C108">
            <v>63</v>
          </cell>
        </row>
        <row r="109">
          <cell r="B109">
            <v>169</v>
          </cell>
          <cell r="C109">
            <v>65</v>
          </cell>
        </row>
        <row r="110">
          <cell r="B110">
            <v>169</v>
          </cell>
          <cell r="C110">
            <v>66</v>
          </cell>
        </row>
        <row r="111">
          <cell r="B111">
            <v>168</v>
          </cell>
          <cell r="C111">
            <v>67</v>
          </cell>
        </row>
        <row r="112">
          <cell r="B112">
            <v>170</v>
          </cell>
          <cell r="C112">
            <v>71</v>
          </cell>
        </row>
        <row r="113">
          <cell r="B113">
            <v>164</v>
          </cell>
          <cell r="C113">
            <v>52</v>
          </cell>
        </row>
        <row r="114">
          <cell r="B114">
            <v>170</v>
          </cell>
          <cell r="C114">
            <v>57</v>
          </cell>
        </row>
        <row r="115">
          <cell r="B115">
            <v>169</v>
          </cell>
          <cell r="C115">
            <v>59</v>
          </cell>
        </row>
        <row r="116">
          <cell r="B116">
            <v>176</v>
          </cell>
          <cell r="C116">
            <v>61</v>
          </cell>
        </row>
        <row r="117">
          <cell r="B117">
            <v>172</v>
          </cell>
          <cell r="C117">
            <v>65</v>
          </cell>
        </row>
        <row r="118">
          <cell r="B118">
            <v>172</v>
          </cell>
          <cell r="C118">
            <v>65</v>
          </cell>
        </row>
        <row r="119">
          <cell r="B119">
            <v>172</v>
          </cell>
          <cell r="C119">
            <v>65</v>
          </cell>
        </row>
        <row r="120">
          <cell r="B120">
            <v>178</v>
          </cell>
          <cell r="C120">
            <v>65</v>
          </cell>
        </row>
        <row r="121">
          <cell r="B121">
            <v>187</v>
          </cell>
          <cell r="C121">
            <v>67</v>
          </cell>
        </row>
        <row r="122">
          <cell r="B122">
            <v>165</v>
          </cell>
          <cell r="C122">
            <v>70</v>
          </cell>
        </row>
        <row r="123">
          <cell r="B123">
            <v>182</v>
          </cell>
          <cell r="C123">
            <v>70</v>
          </cell>
        </row>
        <row r="124">
          <cell r="B124">
            <v>187</v>
          </cell>
          <cell r="C124">
            <v>71</v>
          </cell>
        </row>
        <row r="125">
          <cell r="B125">
            <v>183</v>
          </cell>
          <cell r="C125">
            <v>73</v>
          </cell>
        </row>
        <row r="126">
          <cell r="B126">
            <v>179</v>
          </cell>
          <cell r="C126">
            <v>75</v>
          </cell>
        </row>
        <row r="127">
          <cell r="B127">
            <v>184</v>
          </cell>
          <cell r="C127">
            <v>75</v>
          </cell>
        </row>
        <row r="128">
          <cell r="B128">
            <v>178</v>
          </cell>
          <cell r="C128">
            <v>77</v>
          </cell>
        </row>
        <row r="129">
          <cell r="B129">
            <v>175</v>
          </cell>
          <cell r="C129">
            <v>78</v>
          </cell>
        </row>
        <row r="130">
          <cell r="B130">
            <v>181</v>
          </cell>
          <cell r="C130">
            <v>95</v>
          </cell>
        </row>
        <row r="131">
          <cell r="B131">
            <v>164</v>
          </cell>
          <cell r="C131">
            <v>45</v>
          </cell>
        </row>
        <row r="132">
          <cell r="B132">
            <v>165</v>
          </cell>
          <cell r="C132">
            <v>53</v>
          </cell>
        </row>
        <row r="133">
          <cell r="B133">
            <v>169</v>
          </cell>
          <cell r="C133">
            <v>53</v>
          </cell>
        </row>
        <row r="134">
          <cell r="B134">
            <v>173</v>
          </cell>
          <cell r="C134">
            <v>60</v>
          </cell>
        </row>
        <row r="135">
          <cell r="B135">
            <v>170</v>
          </cell>
          <cell r="C135">
            <v>62</v>
          </cell>
        </row>
        <row r="136">
          <cell r="B136">
            <v>170</v>
          </cell>
          <cell r="C136">
            <v>62</v>
          </cell>
        </row>
        <row r="137">
          <cell r="B137">
            <v>175</v>
          </cell>
          <cell r="C137">
            <v>63</v>
          </cell>
        </row>
        <row r="138">
          <cell r="B138">
            <v>180</v>
          </cell>
          <cell r="C138">
            <v>64</v>
          </cell>
        </row>
        <row r="139">
          <cell r="B139">
            <v>169</v>
          </cell>
          <cell r="C139">
            <v>65</v>
          </cell>
        </row>
        <row r="140">
          <cell r="B140">
            <v>170</v>
          </cell>
          <cell r="C140">
            <v>65</v>
          </cell>
        </row>
        <row r="141">
          <cell r="B141">
            <v>172</v>
          </cell>
          <cell r="C141">
            <v>68</v>
          </cell>
        </row>
        <row r="142">
          <cell r="B142">
            <v>173</v>
          </cell>
          <cell r="C142">
            <v>70</v>
          </cell>
        </row>
        <row r="143">
          <cell r="B143">
            <v>180</v>
          </cell>
          <cell r="C143">
            <v>74</v>
          </cell>
        </row>
        <row r="144">
          <cell r="B144">
            <v>180</v>
          </cell>
          <cell r="C144">
            <v>77</v>
          </cell>
        </row>
        <row r="145">
          <cell r="B145">
            <v>184</v>
          </cell>
          <cell r="C145">
            <v>78</v>
          </cell>
        </row>
        <row r="146">
          <cell r="B146">
            <v>183</v>
          </cell>
          <cell r="C146">
            <v>85</v>
          </cell>
        </row>
        <row r="147">
          <cell r="B147">
            <v>164</v>
          </cell>
          <cell r="C147">
            <v>95</v>
          </cell>
        </row>
        <row r="148">
          <cell r="B148">
            <v>190</v>
          </cell>
          <cell r="C148">
            <v>95</v>
          </cell>
        </row>
        <row r="149">
          <cell r="B149">
            <v>152</v>
          </cell>
          <cell r="C149">
            <v>48</v>
          </cell>
        </row>
        <row r="150">
          <cell r="B150">
            <v>157</v>
          </cell>
          <cell r="C150">
            <v>52</v>
          </cell>
        </row>
        <row r="151">
          <cell r="B151">
            <v>158</v>
          </cell>
          <cell r="C151">
            <v>48</v>
          </cell>
        </row>
        <row r="152">
          <cell r="B152">
            <v>160</v>
          </cell>
          <cell r="C152">
            <v>52</v>
          </cell>
        </row>
        <row r="153">
          <cell r="B153">
            <v>160</v>
          </cell>
          <cell r="C153">
            <v>52</v>
          </cell>
        </row>
        <row r="154">
          <cell r="B154">
            <v>160</v>
          </cell>
          <cell r="C154">
            <v>53</v>
          </cell>
        </row>
        <row r="155">
          <cell r="B155">
            <v>160</v>
          </cell>
          <cell r="C155">
            <v>68</v>
          </cell>
        </row>
        <row r="156">
          <cell r="B156">
            <v>162</v>
          </cell>
          <cell r="C156">
            <v>50</v>
          </cell>
        </row>
        <row r="157">
          <cell r="B157">
            <v>162</v>
          </cell>
          <cell r="C157">
            <v>55</v>
          </cell>
        </row>
        <row r="158">
          <cell r="B158">
            <v>163</v>
          </cell>
          <cell r="C158">
            <v>60</v>
          </cell>
        </row>
        <row r="159">
          <cell r="B159">
            <v>163</v>
          </cell>
          <cell r="C159">
            <v>54</v>
          </cell>
        </row>
        <row r="160">
          <cell r="B160">
            <v>167</v>
          </cell>
          <cell r="C160">
            <v>60</v>
          </cell>
        </row>
        <row r="161">
          <cell r="B161">
            <v>168</v>
          </cell>
          <cell r="C161">
            <v>65</v>
          </cell>
        </row>
        <row r="162">
          <cell r="B162">
            <v>168</v>
          </cell>
          <cell r="C162">
            <v>55</v>
          </cell>
        </row>
        <row r="163">
          <cell r="B163">
            <v>170</v>
          </cell>
          <cell r="C163">
            <v>62</v>
          </cell>
        </row>
        <row r="164">
          <cell r="B164">
            <v>170</v>
          </cell>
          <cell r="C164">
            <v>53</v>
          </cell>
        </row>
        <row r="165">
          <cell r="B165">
            <v>170</v>
          </cell>
          <cell r="C165">
            <v>70</v>
          </cell>
        </row>
        <row r="166">
          <cell r="B166">
            <v>172</v>
          </cell>
          <cell r="C166">
            <v>74</v>
          </cell>
        </row>
        <row r="167">
          <cell r="B167">
            <v>172</v>
          </cell>
          <cell r="C167">
            <v>78</v>
          </cell>
        </row>
        <row r="168">
          <cell r="B168">
            <v>172</v>
          </cell>
          <cell r="C168">
            <v>58</v>
          </cell>
        </row>
        <row r="169">
          <cell r="B169">
            <v>172</v>
          </cell>
          <cell r="C169">
            <v>70</v>
          </cell>
        </row>
        <row r="170">
          <cell r="B170">
            <v>174</v>
          </cell>
          <cell r="C170">
            <v>65</v>
          </cell>
        </row>
        <row r="171">
          <cell r="B171">
            <v>175</v>
          </cell>
          <cell r="C171">
            <v>80</v>
          </cell>
        </row>
        <row r="172">
          <cell r="B172">
            <v>175</v>
          </cell>
          <cell r="C172">
            <v>66</v>
          </cell>
        </row>
        <row r="173">
          <cell r="B173">
            <v>176</v>
          </cell>
          <cell r="C173">
            <v>69</v>
          </cell>
        </row>
        <row r="174">
          <cell r="B174">
            <v>177</v>
          </cell>
          <cell r="C174">
            <v>75</v>
          </cell>
        </row>
        <row r="175">
          <cell r="B175">
            <v>178</v>
          </cell>
          <cell r="C175">
            <v>83</v>
          </cell>
        </row>
        <row r="176">
          <cell r="B176">
            <v>178</v>
          </cell>
          <cell r="C176">
            <v>74</v>
          </cell>
        </row>
        <row r="177">
          <cell r="B177">
            <v>178</v>
          </cell>
          <cell r="C177">
            <v>73</v>
          </cell>
        </row>
        <row r="178">
          <cell r="B178">
            <v>179</v>
          </cell>
          <cell r="C178">
            <v>65</v>
          </cell>
        </row>
        <row r="179">
          <cell r="B179">
            <v>180</v>
          </cell>
          <cell r="C179">
            <v>65</v>
          </cell>
        </row>
        <row r="180">
          <cell r="B180">
            <v>181</v>
          </cell>
          <cell r="C180">
            <v>95</v>
          </cell>
        </row>
        <row r="181">
          <cell r="B181">
            <v>181</v>
          </cell>
          <cell r="C181">
            <v>98</v>
          </cell>
        </row>
        <row r="182">
          <cell r="B182">
            <v>182</v>
          </cell>
          <cell r="C182">
            <v>63</v>
          </cell>
        </row>
        <row r="183">
          <cell r="B183">
            <v>183</v>
          </cell>
          <cell r="C183">
            <v>80</v>
          </cell>
        </row>
        <row r="184">
          <cell r="B184">
            <v>183</v>
          </cell>
          <cell r="C184">
            <v>81</v>
          </cell>
        </row>
        <row r="185">
          <cell r="B185">
            <v>183</v>
          </cell>
          <cell r="C185">
            <v>78</v>
          </cell>
        </row>
        <row r="186">
          <cell r="B186">
            <v>184</v>
          </cell>
          <cell r="C186">
            <v>69</v>
          </cell>
        </row>
        <row r="187">
          <cell r="B187">
            <v>184</v>
          </cell>
          <cell r="C187">
            <v>82</v>
          </cell>
        </row>
        <row r="188">
          <cell r="B188">
            <v>184</v>
          </cell>
          <cell r="C188">
            <v>73</v>
          </cell>
        </row>
        <row r="189">
          <cell r="B189">
            <v>186</v>
          </cell>
          <cell r="C189">
            <v>85</v>
          </cell>
        </row>
        <row r="190">
          <cell r="B190">
            <v>188</v>
          </cell>
          <cell r="C190">
            <v>74</v>
          </cell>
        </row>
        <row r="191">
          <cell r="B191">
            <v>188</v>
          </cell>
          <cell r="C191">
            <v>75</v>
          </cell>
        </row>
        <row r="192">
          <cell r="B192">
            <v>188</v>
          </cell>
          <cell r="C192">
            <v>65</v>
          </cell>
        </row>
        <row r="193">
          <cell r="B193">
            <v>190</v>
          </cell>
          <cell r="C193">
            <v>98</v>
          </cell>
        </row>
        <row r="194">
          <cell r="B194">
            <v>162</v>
          </cell>
          <cell r="C194">
            <v>63</v>
          </cell>
        </row>
        <row r="195">
          <cell r="B195">
            <v>162</v>
          </cell>
          <cell r="C195">
            <v>52</v>
          </cell>
        </row>
        <row r="196">
          <cell r="B196">
            <v>163</v>
          </cell>
          <cell r="C196">
            <v>55</v>
          </cell>
        </row>
        <row r="197">
          <cell r="B197">
            <v>164</v>
          </cell>
          <cell r="C197">
            <v>59</v>
          </cell>
        </row>
        <row r="198">
          <cell r="B198">
            <v>164</v>
          </cell>
          <cell r="C198">
            <v>62</v>
          </cell>
        </row>
        <row r="199">
          <cell r="B199">
            <v>165</v>
          </cell>
          <cell r="C199">
            <v>52</v>
          </cell>
        </row>
        <row r="200">
          <cell r="B200">
            <v>165</v>
          </cell>
          <cell r="C200">
            <v>55</v>
          </cell>
        </row>
        <row r="201">
          <cell r="B201">
            <v>165</v>
          </cell>
          <cell r="C201">
            <v>58</v>
          </cell>
        </row>
        <row r="202">
          <cell r="B202">
            <v>165</v>
          </cell>
          <cell r="C202">
            <v>50</v>
          </cell>
        </row>
        <row r="203">
          <cell r="B203">
            <v>167</v>
          </cell>
          <cell r="C203">
            <v>60</v>
          </cell>
        </row>
        <row r="204">
          <cell r="B204">
            <v>167</v>
          </cell>
          <cell r="C204">
            <v>57</v>
          </cell>
        </row>
        <row r="205">
          <cell r="B205">
            <v>168</v>
          </cell>
          <cell r="C205">
            <v>70</v>
          </cell>
        </row>
        <row r="206">
          <cell r="B206">
            <v>169</v>
          </cell>
          <cell r="C206">
            <v>85</v>
          </cell>
        </row>
        <row r="207">
          <cell r="B207">
            <v>170</v>
          </cell>
          <cell r="C207">
            <v>60</v>
          </cell>
        </row>
        <row r="208">
          <cell r="B208">
            <v>171</v>
          </cell>
          <cell r="C208">
            <v>60</v>
          </cell>
        </row>
        <row r="209">
          <cell r="B209">
            <v>173</v>
          </cell>
          <cell r="C209">
            <v>58</v>
          </cell>
        </row>
        <row r="210">
          <cell r="B210">
            <v>173</v>
          </cell>
          <cell r="C210">
            <v>62</v>
          </cell>
        </row>
        <row r="211">
          <cell r="B211">
            <v>174</v>
          </cell>
          <cell r="C211">
            <v>80</v>
          </cell>
        </row>
        <row r="212">
          <cell r="B212">
            <v>175</v>
          </cell>
          <cell r="C212">
            <v>76</v>
          </cell>
        </row>
        <row r="213">
          <cell r="B213">
            <v>176</v>
          </cell>
          <cell r="C213">
            <v>68</v>
          </cell>
        </row>
        <row r="214">
          <cell r="B214">
            <v>179</v>
          </cell>
          <cell r="C214">
            <v>70</v>
          </cell>
        </row>
        <row r="215">
          <cell r="B215">
            <v>179</v>
          </cell>
          <cell r="C215">
            <v>70</v>
          </cell>
        </row>
        <row r="216">
          <cell r="B216">
            <v>180</v>
          </cell>
          <cell r="C216">
            <v>70</v>
          </cell>
        </row>
        <row r="217">
          <cell r="B217">
            <v>180</v>
          </cell>
          <cell r="C217">
            <v>70</v>
          </cell>
        </row>
        <row r="218">
          <cell r="B218">
            <v>182</v>
          </cell>
          <cell r="C218">
            <v>65</v>
          </cell>
        </row>
        <row r="219">
          <cell r="B219">
            <v>182</v>
          </cell>
          <cell r="C219">
            <v>78</v>
          </cell>
        </row>
        <row r="220">
          <cell r="B220">
            <v>182</v>
          </cell>
          <cell r="C220">
            <v>90</v>
          </cell>
        </row>
        <row r="221">
          <cell r="B221">
            <v>182</v>
          </cell>
          <cell r="C221">
            <v>70</v>
          </cell>
        </row>
        <row r="222">
          <cell r="B222">
            <v>183</v>
          </cell>
          <cell r="C222">
            <v>67</v>
          </cell>
        </row>
        <row r="223">
          <cell r="B223">
            <v>183</v>
          </cell>
          <cell r="C223">
            <v>82</v>
          </cell>
        </row>
        <row r="224">
          <cell r="B224">
            <v>184</v>
          </cell>
          <cell r="C224">
            <v>78</v>
          </cell>
        </row>
        <row r="225">
          <cell r="B225">
            <v>184</v>
          </cell>
          <cell r="C225">
            <v>78</v>
          </cell>
        </row>
        <row r="226">
          <cell r="B226">
            <v>185</v>
          </cell>
          <cell r="C226">
            <v>82</v>
          </cell>
        </row>
        <row r="227">
          <cell r="B227">
            <v>188</v>
          </cell>
          <cell r="C227">
            <v>77</v>
          </cell>
        </row>
        <row r="228">
          <cell r="B228">
            <v>193</v>
          </cell>
          <cell r="C228">
            <v>83</v>
          </cell>
        </row>
        <row r="229">
          <cell r="B229">
            <v>166</v>
          </cell>
          <cell r="C229">
            <v>65</v>
          </cell>
        </row>
        <row r="230">
          <cell r="B230">
            <v>178</v>
          </cell>
          <cell r="C230">
            <v>93</v>
          </cell>
        </row>
        <row r="231">
          <cell r="B231">
            <v>179</v>
          </cell>
          <cell r="C231">
            <v>73</v>
          </cell>
        </row>
        <row r="232">
          <cell r="B232">
            <v>189</v>
          </cell>
          <cell r="C232">
            <v>95</v>
          </cell>
        </row>
        <row r="233">
          <cell r="B233">
            <v>180</v>
          </cell>
          <cell r="C233">
            <v>75</v>
          </cell>
        </row>
        <row r="234">
          <cell r="B234">
            <v>167</v>
          </cell>
          <cell r="C234">
            <v>51</v>
          </cell>
        </row>
        <row r="235">
          <cell r="B235">
            <v>188</v>
          </cell>
          <cell r="C235">
            <v>77</v>
          </cell>
        </row>
        <row r="236">
          <cell r="B236">
            <v>165</v>
          </cell>
          <cell r="C236">
            <v>53</v>
          </cell>
        </row>
        <row r="237">
          <cell r="B237">
            <v>160</v>
          </cell>
          <cell r="C237">
            <v>54</v>
          </cell>
        </row>
        <row r="238">
          <cell r="B238">
            <v>173</v>
          </cell>
          <cell r="C238">
            <v>77</v>
          </cell>
        </row>
        <row r="239">
          <cell r="B239">
            <v>183</v>
          </cell>
          <cell r="C239">
            <v>77</v>
          </cell>
        </row>
        <row r="240">
          <cell r="B240">
            <v>161</v>
          </cell>
          <cell r="C240">
            <v>56</v>
          </cell>
        </row>
        <row r="241">
          <cell r="B241">
            <v>173</v>
          </cell>
          <cell r="C241">
            <v>70</v>
          </cell>
        </row>
        <row r="242">
          <cell r="B242">
            <v>188</v>
          </cell>
          <cell r="C242">
            <v>83</v>
          </cell>
        </row>
        <row r="243">
          <cell r="B243">
            <v>169</v>
          </cell>
          <cell r="C243">
            <v>58</v>
          </cell>
        </row>
        <row r="244">
          <cell r="B244">
            <v>166</v>
          </cell>
          <cell r="C244">
            <v>62</v>
          </cell>
        </row>
        <row r="245">
          <cell r="B245">
            <v>161</v>
          </cell>
          <cell r="C245">
            <v>57</v>
          </cell>
        </row>
        <row r="246">
          <cell r="B246">
            <v>160</v>
          </cell>
          <cell r="C246">
            <v>77</v>
          </cell>
        </row>
        <row r="247">
          <cell r="B247">
            <v>165</v>
          </cell>
          <cell r="C247">
            <v>66</v>
          </cell>
        </row>
        <row r="248">
          <cell r="B248">
            <v>161</v>
          </cell>
          <cell r="C248">
            <v>49</v>
          </cell>
        </row>
        <row r="249">
          <cell r="B249">
            <v>175</v>
          </cell>
          <cell r="C249">
            <v>60</v>
          </cell>
        </row>
        <row r="250">
          <cell r="B250">
            <v>166</v>
          </cell>
          <cell r="C250">
            <v>47</v>
          </cell>
        </row>
        <row r="251">
          <cell r="B251">
            <v>173</v>
          </cell>
          <cell r="C251">
            <v>60</v>
          </cell>
        </row>
        <row r="252">
          <cell r="B252">
            <v>166</v>
          </cell>
          <cell r="C252">
            <v>56</v>
          </cell>
        </row>
        <row r="253">
          <cell r="B253">
            <v>163</v>
          </cell>
          <cell r="C253">
            <v>65</v>
          </cell>
        </row>
        <row r="254">
          <cell r="B254">
            <v>173</v>
          </cell>
          <cell r="C254">
            <v>56</v>
          </cell>
        </row>
        <row r="255">
          <cell r="B255">
            <v>182</v>
          </cell>
          <cell r="C255">
            <v>74</v>
          </cell>
        </row>
        <row r="256">
          <cell r="B256">
            <v>175</v>
          </cell>
          <cell r="C256">
            <v>67</v>
          </cell>
        </row>
        <row r="257">
          <cell r="B257">
            <v>170</v>
          </cell>
          <cell r="C257">
            <v>57</v>
          </cell>
        </row>
        <row r="258">
          <cell r="B258">
            <v>185</v>
          </cell>
          <cell r="C258">
            <v>82</v>
          </cell>
        </row>
        <row r="259">
          <cell r="B259">
            <v>169</v>
          </cell>
          <cell r="C259">
            <v>52</v>
          </cell>
        </row>
        <row r="260">
          <cell r="B260">
            <v>157</v>
          </cell>
          <cell r="C260">
            <v>69</v>
          </cell>
        </row>
        <row r="261">
          <cell r="B261">
            <v>187</v>
          </cell>
          <cell r="C261">
            <v>71</v>
          </cell>
        </row>
        <row r="262">
          <cell r="B262">
            <v>182</v>
          </cell>
          <cell r="C262">
            <v>75</v>
          </cell>
        </row>
        <row r="263">
          <cell r="B263">
            <v>190</v>
          </cell>
          <cell r="C263">
            <v>92</v>
          </cell>
        </row>
        <row r="264">
          <cell r="B264">
            <v>164</v>
          </cell>
          <cell r="C264">
            <v>57</v>
          </cell>
        </row>
        <row r="265">
          <cell r="B265">
            <v>168</v>
          </cell>
          <cell r="C265">
            <v>55</v>
          </cell>
        </row>
        <row r="266">
          <cell r="B266">
            <v>173</v>
          </cell>
          <cell r="C266">
            <v>55</v>
          </cell>
        </row>
        <row r="267">
          <cell r="B267">
            <v>163</v>
          </cell>
          <cell r="C267">
            <v>55</v>
          </cell>
        </row>
        <row r="268">
          <cell r="B268">
            <v>180</v>
          </cell>
          <cell r="C268">
            <v>100</v>
          </cell>
        </row>
        <row r="269">
          <cell r="B269">
            <v>170</v>
          </cell>
          <cell r="C269">
            <v>51</v>
          </cell>
        </row>
        <row r="270">
          <cell r="B270">
            <v>170</v>
          </cell>
          <cell r="C270">
            <v>78</v>
          </cell>
        </row>
        <row r="271">
          <cell r="B271">
            <v>178</v>
          </cell>
          <cell r="C271">
            <v>90</v>
          </cell>
        </row>
        <row r="272">
          <cell r="B272">
            <v>176</v>
          </cell>
          <cell r="C272">
            <v>65</v>
          </cell>
        </row>
        <row r="273">
          <cell r="B273">
            <v>180</v>
          </cell>
          <cell r="C273">
            <v>80</v>
          </cell>
        </row>
        <row r="274">
          <cell r="B274">
            <v>187</v>
          </cell>
          <cell r="C274">
            <v>74</v>
          </cell>
        </row>
        <row r="275">
          <cell r="B275">
            <v>151</v>
          </cell>
          <cell r="C275">
            <v>45</v>
          </cell>
        </row>
        <row r="276">
          <cell r="B276">
            <v>160</v>
          </cell>
          <cell r="C276">
            <v>51</v>
          </cell>
        </row>
        <row r="277">
          <cell r="B277">
            <v>160</v>
          </cell>
          <cell r="C277">
            <v>50</v>
          </cell>
        </row>
        <row r="278">
          <cell r="B278">
            <v>163</v>
          </cell>
          <cell r="C278">
            <v>58</v>
          </cell>
        </row>
        <row r="279">
          <cell r="B279">
            <v>163</v>
          </cell>
          <cell r="C279">
            <v>56</v>
          </cell>
        </row>
        <row r="280">
          <cell r="B280">
            <v>163</v>
          </cell>
          <cell r="C280">
            <v>56</v>
          </cell>
        </row>
        <row r="281">
          <cell r="B281">
            <v>163</v>
          </cell>
          <cell r="C281">
            <v>50</v>
          </cell>
        </row>
        <row r="282">
          <cell r="B282">
            <v>163</v>
          </cell>
          <cell r="C282">
            <v>58</v>
          </cell>
        </row>
        <row r="283">
          <cell r="B283">
            <v>166</v>
          </cell>
          <cell r="C283">
            <v>56</v>
          </cell>
        </row>
        <row r="284">
          <cell r="B284">
            <v>166</v>
          </cell>
          <cell r="C284">
            <v>61</v>
          </cell>
        </row>
        <row r="285">
          <cell r="B285">
            <v>167</v>
          </cell>
          <cell r="C285">
            <v>68</v>
          </cell>
        </row>
        <row r="286">
          <cell r="B286">
            <v>167</v>
          </cell>
          <cell r="C286">
            <v>50</v>
          </cell>
        </row>
        <row r="287">
          <cell r="B287">
            <v>168</v>
          </cell>
          <cell r="C287">
            <v>52</v>
          </cell>
        </row>
        <row r="288">
          <cell r="B288">
            <v>168</v>
          </cell>
          <cell r="C288">
            <v>55</v>
          </cell>
        </row>
        <row r="289">
          <cell r="B289">
            <v>168</v>
          </cell>
          <cell r="C289">
            <v>60</v>
          </cell>
        </row>
        <row r="290">
          <cell r="B290">
            <v>168</v>
          </cell>
          <cell r="C290">
            <v>72</v>
          </cell>
        </row>
        <row r="291">
          <cell r="B291">
            <v>170</v>
          </cell>
          <cell r="C291">
            <v>63</v>
          </cell>
        </row>
        <row r="292">
          <cell r="B292">
            <v>170</v>
          </cell>
          <cell r="C292">
            <v>68</v>
          </cell>
        </row>
        <row r="293">
          <cell r="B293">
            <v>170</v>
          </cell>
          <cell r="C293">
            <v>65</v>
          </cell>
        </row>
        <row r="294">
          <cell r="B294">
            <v>170</v>
          </cell>
          <cell r="C294">
            <v>65</v>
          </cell>
        </row>
        <row r="295">
          <cell r="B295">
            <v>170</v>
          </cell>
          <cell r="C295">
            <v>53</v>
          </cell>
        </row>
        <row r="296">
          <cell r="B296">
            <v>170</v>
          </cell>
          <cell r="C296">
            <v>58</v>
          </cell>
        </row>
        <row r="297">
          <cell r="B297">
            <v>171</v>
          </cell>
          <cell r="C297">
            <v>56</v>
          </cell>
        </row>
        <row r="298">
          <cell r="B298">
            <v>172</v>
          </cell>
          <cell r="C298">
            <v>70</v>
          </cell>
        </row>
        <row r="299">
          <cell r="B299">
            <v>172</v>
          </cell>
          <cell r="C299">
            <v>70</v>
          </cell>
        </row>
        <row r="300">
          <cell r="B300">
            <v>173</v>
          </cell>
          <cell r="C300">
            <v>70</v>
          </cell>
        </row>
        <row r="301">
          <cell r="B301">
            <v>174</v>
          </cell>
          <cell r="C301">
            <v>60</v>
          </cell>
        </row>
        <row r="302">
          <cell r="B302">
            <v>174</v>
          </cell>
          <cell r="C302">
            <v>62</v>
          </cell>
        </row>
        <row r="303">
          <cell r="B303">
            <v>175</v>
          </cell>
          <cell r="C303">
            <v>80</v>
          </cell>
        </row>
        <row r="304">
          <cell r="B304">
            <v>175</v>
          </cell>
          <cell r="C304">
            <v>73</v>
          </cell>
        </row>
        <row r="305">
          <cell r="B305">
            <v>175</v>
          </cell>
          <cell r="C305">
            <v>57</v>
          </cell>
        </row>
        <row r="306">
          <cell r="B306">
            <v>175</v>
          </cell>
          <cell r="C306">
            <v>73</v>
          </cell>
        </row>
        <row r="307">
          <cell r="B307">
            <v>176</v>
          </cell>
          <cell r="C307">
            <v>75</v>
          </cell>
        </row>
        <row r="308">
          <cell r="B308">
            <v>176</v>
          </cell>
          <cell r="C308">
            <v>64</v>
          </cell>
        </row>
        <row r="309">
          <cell r="B309">
            <v>176</v>
          </cell>
          <cell r="C309">
            <v>63</v>
          </cell>
        </row>
        <row r="310">
          <cell r="B310">
            <v>177</v>
          </cell>
          <cell r="C310">
            <v>75</v>
          </cell>
        </row>
        <row r="311">
          <cell r="B311">
            <v>177</v>
          </cell>
          <cell r="C311">
            <v>68</v>
          </cell>
        </row>
        <row r="312">
          <cell r="B312">
            <v>177</v>
          </cell>
          <cell r="C312">
            <v>68</v>
          </cell>
        </row>
        <row r="313">
          <cell r="B313">
            <v>178</v>
          </cell>
          <cell r="C313">
            <v>69</v>
          </cell>
        </row>
        <row r="314">
          <cell r="B314">
            <v>178</v>
          </cell>
          <cell r="C314">
            <v>70</v>
          </cell>
        </row>
        <row r="315">
          <cell r="B315">
            <v>178</v>
          </cell>
          <cell r="C315">
            <v>71</v>
          </cell>
        </row>
        <row r="316">
          <cell r="B316">
            <v>178</v>
          </cell>
          <cell r="C316">
            <v>70</v>
          </cell>
        </row>
        <row r="317">
          <cell r="B317">
            <v>178</v>
          </cell>
          <cell r="C317">
            <v>72</v>
          </cell>
        </row>
        <row r="318">
          <cell r="B318">
            <v>180</v>
          </cell>
          <cell r="C318">
            <v>72</v>
          </cell>
        </row>
        <row r="319">
          <cell r="B319">
            <v>180</v>
          </cell>
          <cell r="C319">
            <v>58</v>
          </cell>
        </row>
        <row r="320">
          <cell r="B320">
            <v>180</v>
          </cell>
          <cell r="C320">
            <v>73</v>
          </cell>
        </row>
        <row r="321">
          <cell r="B321">
            <v>180</v>
          </cell>
          <cell r="C321">
            <v>64</v>
          </cell>
        </row>
        <row r="322">
          <cell r="B322">
            <v>181</v>
          </cell>
          <cell r="C322">
            <v>75</v>
          </cell>
        </row>
        <row r="323">
          <cell r="B323">
            <v>181</v>
          </cell>
          <cell r="C323">
            <v>66</v>
          </cell>
        </row>
        <row r="324">
          <cell r="B324">
            <v>182</v>
          </cell>
          <cell r="C324">
            <v>75</v>
          </cell>
        </row>
        <row r="325">
          <cell r="B325">
            <v>182</v>
          </cell>
          <cell r="C325">
            <v>75</v>
          </cell>
        </row>
        <row r="326">
          <cell r="B326">
            <v>182</v>
          </cell>
          <cell r="C326">
            <v>75</v>
          </cell>
        </row>
        <row r="327">
          <cell r="B327">
            <v>183</v>
          </cell>
          <cell r="C327">
            <v>104</v>
          </cell>
        </row>
        <row r="328">
          <cell r="B328">
            <v>184</v>
          </cell>
          <cell r="C328">
            <v>80</v>
          </cell>
        </row>
        <row r="329">
          <cell r="B329">
            <v>186</v>
          </cell>
          <cell r="C329">
            <v>71</v>
          </cell>
        </row>
        <row r="330">
          <cell r="B330">
            <v>186</v>
          </cell>
          <cell r="C330">
            <v>70</v>
          </cell>
        </row>
        <row r="331">
          <cell r="B331">
            <v>186</v>
          </cell>
          <cell r="C331">
            <v>74</v>
          </cell>
        </row>
        <row r="332">
          <cell r="B332">
            <v>189</v>
          </cell>
          <cell r="C332">
            <v>100</v>
          </cell>
        </row>
        <row r="333">
          <cell r="B333">
            <v>189</v>
          </cell>
          <cell r="C333">
            <v>80</v>
          </cell>
        </row>
        <row r="334">
          <cell r="B334">
            <v>194</v>
          </cell>
          <cell r="C334">
            <v>77</v>
          </cell>
        </row>
        <row r="335">
          <cell r="B335">
            <v>163</v>
          </cell>
          <cell r="C335">
            <v>52</v>
          </cell>
        </row>
        <row r="336">
          <cell r="B336">
            <v>174</v>
          </cell>
          <cell r="C336">
            <v>78</v>
          </cell>
        </row>
        <row r="337">
          <cell r="B337">
            <v>184</v>
          </cell>
          <cell r="C337">
            <v>85</v>
          </cell>
        </row>
        <row r="338">
          <cell r="B338">
            <v>183</v>
          </cell>
          <cell r="C338">
            <v>83</v>
          </cell>
        </row>
        <row r="339">
          <cell r="B339">
            <v>168</v>
          </cell>
          <cell r="C339">
            <v>64</v>
          </cell>
        </row>
        <row r="340">
          <cell r="B340">
            <v>164</v>
          </cell>
          <cell r="C340">
            <v>52</v>
          </cell>
        </row>
        <row r="341">
          <cell r="B341">
            <v>160</v>
          </cell>
          <cell r="C341">
            <v>53</v>
          </cell>
        </row>
        <row r="342">
          <cell r="B342">
            <v>169</v>
          </cell>
          <cell r="C342">
            <v>67</v>
          </cell>
        </row>
        <row r="343">
          <cell r="B343">
            <v>175</v>
          </cell>
          <cell r="C343">
            <v>73</v>
          </cell>
        </row>
        <row r="344">
          <cell r="B344">
            <v>193</v>
          </cell>
          <cell r="C344">
            <v>85</v>
          </cell>
        </row>
        <row r="345">
          <cell r="B345">
            <v>183</v>
          </cell>
          <cell r="C345">
            <v>70</v>
          </cell>
        </row>
        <row r="346">
          <cell r="B346">
            <v>191</v>
          </cell>
          <cell r="C346">
            <v>82</v>
          </cell>
        </row>
        <row r="347">
          <cell r="B347">
            <v>175</v>
          </cell>
          <cell r="C347">
            <v>75</v>
          </cell>
        </row>
        <row r="348">
          <cell r="B348">
            <v>175</v>
          </cell>
          <cell r="C348">
            <v>71</v>
          </cell>
        </row>
        <row r="349">
          <cell r="B349">
            <v>160</v>
          </cell>
          <cell r="C349">
            <v>65</v>
          </cell>
        </row>
        <row r="350">
          <cell r="B350">
            <v>163</v>
          </cell>
          <cell r="C350">
            <v>57</v>
          </cell>
        </row>
        <row r="351">
          <cell r="B351">
            <v>165</v>
          </cell>
          <cell r="C351">
            <v>63</v>
          </cell>
        </row>
        <row r="352">
          <cell r="B352">
            <v>162</v>
          </cell>
          <cell r="C352">
            <v>54</v>
          </cell>
        </row>
        <row r="353">
          <cell r="B353">
            <v>165</v>
          </cell>
          <cell r="C353">
            <v>60</v>
          </cell>
        </row>
        <row r="354">
          <cell r="B354">
            <v>150</v>
          </cell>
          <cell r="C354">
            <v>51</v>
          </cell>
        </row>
        <row r="355">
          <cell r="B355">
            <v>158</v>
          </cell>
          <cell r="C355">
            <v>78</v>
          </cell>
        </row>
        <row r="356">
          <cell r="B356">
            <v>179</v>
          </cell>
          <cell r="C356">
            <v>80</v>
          </cell>
        </row>
        <row r="357">
          <cell r="B357">
            <v>179</v>
          </cell>
          <cell r="C357">
            <v>78</v>
          </cell>
        </row>
        <row r="358">
          <cell r="B358">
            <v>180</v>
          </cell>
          <cell r="C358">
            <v>70</v>
          </cell>
        </row>
        <row r="359">
          <cell r="B359">
            <v>172</v>
          </cell>
          <cell r="C359">
            <v>72</v>
          </cell>
        </row>
        <row r="360">
          <cell r="B360">
            <v>172</v>
          </cell>
          <cell r="C360">
            <v>71</v>
          </cell>
        </row>
        <row r="361">
          <cell r="B361">
            <v>182</v>
          </cell>
          <cell r="C361">
            <v>80</v>
          </cell>
        </row>
        <row r="362">
          <cell r="B362">
            <v>167</v>
          </cell>
          <cell r="C362">
            <v>50</v>
          </cell>
        </row>
        <row r="363">
          <cell r="B363">
            <v>158</v>
          </cell>
          <cell r="C363">
            <v>61</v>
          </cell>
        </row>
        <row r="364">
          <cell r="B364">
            <v>178</v>
          </cell>
          <cell r="C364">
            <v>88</v>
          </cell>
        </row>
        <row r="365">
          <cell r="B365">
            <v>178</v>
          </cell>
          <cell r="C365">
            <v>98</v>
          </cell>
        </row>
        <row r="366">
          <cell r="B366">
            <v>179</v>
          </cell>
          <cell r="C366">
            <v>93</v>
          </cell>
        </row>
        <row r="367">
          <cell r="B367">
            <v>182</v>
          </cell>
          <cell r="C367">
            <v>75</v>
          </cell>
        </row>
        <row r="368">
          <cell r="B368">
            <v>175</v>
          </cell>
          <cell r="C368">
            <v>70</v>
          </cell>
        </row>
        <row r="369">
          <cell r="B369">
            <v>175</v>
          </cell>
          <cell r="C369">
            <v>72</v>
          </cell>
        </row>
        <row r="370">
          <cell r="B370">
            <v>178</v>
          </cell>
          <cell r="C370">
            <v>75</v>
          </cell>
        </row>
        <row r="371">
          <cell r="B371">
            <v>176</v>
          </cell>
          <cell r="C371">
            <v>63</v>
          </cell>
        </row>
        <row r="372">
          <cell r="B372">
            <v>180</v>
          </cell>
          <cell r="C372">
            <v>95</v>
          </cell>
        </row>
        <row r="373">
          <cell r="B373">
            <v>180</v>
          </cell>
          <cell r="C373">
            <v>72</v>
          </cell>
        </row>
        <row r="374">
          <cell r="B374">
            <v>174</v>
          </cell>
          <cell r="C374">
            <v>74</v>
          </cell>
        </row>
        <row r="375">
          <cell r="B375">
            <v>165</v>
          </cell>
          <cell r="C375">
            <v>55</v>
          </cell>
        </row>
        <row r="376">
          <cell r="B376">
            <v>182</v>
          </cell>
          <cell r="C376">
            <v>75</v>
          </cell>
        </row>
        <row r="377">
          <cell r="B377">
            <v>183</v>
          </cell>
          <cell r="C377">
            <v>79</v>
          </cell>
        </row>
        <row r="378">
          <cell r="B378">
            <v>183</v>
          </cell>
          <cell r="C378">
            <v>99</v>
          </cell>
        </row>
        <row r="379">
          <cell r="B379">
            <v>176</v>
          </cell>
          <cell r="C379">
            <v>74</v>
          </cell>
        </row>
        <row r="380">
          <cell r="B380">
            <v>183</v>
          </cell>
          <cell r="C380">
            <v>70</v>
          </cell>
        </row>
        <row r="381">
          <cell r="B381">
            <v>188</v>
          </cell>
          <cell r="C381">
            <v>72</v>
          </cell>
        </row>
        <row r="382">
          <cell r="B382">
            <v>185</v>
          </cell>
          <cell r="C382">
            <v>81</v>
          </cell>
        </row>
        <row r="383">
          <cell r="B383">
            <v>163</v>
          </cell>
          <cell r="C383">
            <v>64</v>
          </cell>
        </row>
        <row r="384">
          <cell r="B384">
            <v>170</v>
          </cell>
          <cell r="C384">
            <v>68</v>
          </cell>
        </row>
        <row r="385">
          <cell r="B385">
            <v>178</v>
          </cell>
          <cell r="C385">
            <v>68</v>
          </cell>
        </row>
        <row r="386">
          <cell r="B386">
            <v>190</v>
          </cell>
          <cell r="C386">
            <v>90</v>
          </cell>
        </row>
        <row r="387">
          <cell r="B387">
            <v>159</v>
          </cell>
          <cell r="C387">
            <v>52</v>
          </cell>
        </row>
        <row r="388">
          <cell r="B388">
            <v>175</v>
          </cell>
          <cell r="C388">
            <v>72</v>
          </cell>
        </row>
        <row r="389">
          <cell r="B389">
            <v>182</v>
          </cell>
          <cell r="C389">
            <v>73</v>
          </cell>
        </row>
        <row r="390">
          <cell r="B390">
            <v>177</v>
          </cell>
          <cell r="C390">
            <v>70</v>
          </cell>
        </row>
        <row r="391">
          <cell r="B391">
            <v>175</v>
          </cell>
          <cell r="C391">
            <v>63</v>
          </cell>
        </row>
        <row r="392">
          <cell r="B392">
            <v>178</v>
          </cell>
          <cell r="C392">
            <v>75</v>
          </cell>
        </row>
        <row r="393">
          <cell r="B393">
            <v>185</v>
          </cell>
          <cell r="C393">
            <v>95</v>
          </cell>
        </row>
        <row r="394">
          <cell r="B394">
            <v>178</v>
          </cell>
          <cell r="C394">
            <v>80</v>
          </cell>
        </row>
        <row r="395">
          <cell r="B395">
            <v>170</v>
          </cell>
          <cell r="C395">
            <v>55</v>
          </cell>
        </row>
        <row r="396">
          <cell r="B396">
            <v>166</v>
          </cell>
          <cell r="C396">
            <v>50</v>
          </cell>
        </row>
        <row r="397">
          <cell r="B397">
            <v>178</v>
          </cell>
          <cell r="C397">
            <v>71</v>
          </cell>
        </row>
        <row r="398">
          <cell r="B398">
            <v>178</v>
          </cell>
          <cell r="C398">
            <v>70</v>
          </cell>
        </row>
        <row r="399">
          <cell r="B399">
            <v>160</v>
          </cell>
          <cell r="C399">
            <v>48</v>
          </cell>
        </row>
        <row r="400">
          <cell r="B400">
            <v>172</v>
          </cell>
          <cell r="C400">
            <v>65</v>
          </cell>
        </row>
        <row r="401">
          <cell r="B401">
            <v>169</v>
          </cell>
          <cell r="C401">
            <v>63</v>
          </cell>
        </row>
        <row r="402">
          <cell r="B402">
            <v>170</v>
          </cell>
          <cell r="C402">
            <v>56</v>
          </cell>
        </row>
        <row r="403">
          <cell r="B403">
            <v>169</v>
          </cell>
          <cell r="C403">
            <v>66</v>
          </cell>
        </row>
        <row r="404">
          <cell r="B404">
            <v>160</v>
          </cell>
          <cell r="C404">
            <v>55</v>
          </cell>
        </row>
        <row r="405">
          <cell r="B405">
            <v>168</v>
          </cell>
          <cell r="C405">
            <v>50</v>
          </cell>
        </row>
        <row r="406">
          <cell r="B406">
            <v>170</v>
          </cell>
          <cell r="C406">
            <v>60</v>
          </cell>
        </row>
        <row r="407">
          <cell r="B407">
            <v>164</v>
          </cell>
          <cell r="C407">
            <v>67</v>
          </cell>
        </row>
        <row r="408">
          <cell r="B408">
            <v>174</v>
          </cell>
          <cell r="C408">
            <v>66</v>
          </cell>
        </row>
        <row r="409">
          <cell r="B409">
            <v>185</v>
          </cell>
          <cell r="C409">
            <v>82</v>
          </cell>
        </row>
        <row r="410">
          <cell r="B410">
            <v>178</v>
          </cell>
          <cell r="C410">
            <v>60</v>
          </cell>
        </row>
        <row r="411">
          <cell r="B411">
            <v>160</v>
          </cell>
          <cell r="C411">
            <v>54</v>
          </cell>
        </row>
        <row r="412">
          <cell r="B412">
            <v>184</v>
          </cell>
          <cell r="C412">
            <v>78</v>
          </cell>
        </row>
        <row r="413">
          <cell r="B413">
            <v>184</v>
          </cell>
          <cell r="C413">
            <v>64</v>
          </cell>
        </row>
        <row r="414">
          <cell r="B414">
            <v>168</v>
          </cell>
          <cell r="C414">
            <v>58</v>
          </cell>
        </row>
        <row r="415">
          <cell r="B415">
            <v>176</v>
          </cell>
          <cell r="C415">
            <v>65</v>
          </cell>
        </row>
        <row r="416">
          <cell r="B416">
            <v>169</v>
          </cell>
          <cell r="C416">
            <v>70</v>
          </cell>
        </row>
        <row r="417">
          <cell r="B417">
            <v>161</v>
          </cell>
          <cell r="C417">
            <v>58</v>
          </cell>
        </row>
        <row r="418">
          <cell r="B418">
            <v>191</v>
          </cell>
          <cell r="C418">
            <v>95</v>
          </cell>
        </row>
        <row r="419">
          <cell r="B419">
            <v>174</v>
          </cell>
          <cell r="C419">
            <v>78</v>
          </cell>
        </row>
        <row r="420">
          <cell r="B420">
            <v>177</v>
          </cell>
          <cell r="C420">
            <v>70</v>
          </cell>
        </row>
        <row r="421">
          <cell r="B421">
            <v>174</v>
          </cell>
          <cell r="C421">
            <v>66</v>
          </cell>
        </row>
        <row r="422">
          <cell r="B422">
            <v>178</v>
          </cell>
          <cell r="C422">
            <v>65</v>
          </cell>
        </row>
        <row r="423">
          <cell r="B423">
            <v>173</v>
          </cell>
          <cell r="C423">
            <v>64</v>
          </cell>
        </row>
        <row r="424">
          <cell r="B424">
            <v>181</v>
          </cell>
          <cell r="C424">
            <v>74</v>
          </cell>
        </row>
        <row r="425">
          <cell r="B425">
            <v>166</v>
          </cell>
          <cell r="C425">
            <v>68</v>
          </cell>
        </row>
        <row r="426">
          <cell r="B426">
            <v>170</v>
          </cell>
          <cell r="C426">
            <v>55</v>
          </cell>
        </row>
        <row r="427">
          <cell r="B427">
            <v>173</v>
          </cell>
          <cell r="C427">
            <v>56</v>
          </cell>
        </row>
        <row r="428">
          <cell r="B428">
            <v>183</v>
          </cell>
          <cell r="C428">
            <v>65</v>
          </cell>
        </row>
        <row r="429">
          <cell r="B429">
            <v>174</v>
          </cell>
          <cell r="C429">
            <v>51</v>
          </cell>
        </row>
        <row r="430">
          <cell r="B430">
            <v>170</v>
          </cell>
          <cell r="C430">
            <v>65</v>
          </cell>
        </row>
        <row r="431">
          <cell r="B431">
            <v>181</v>
          </cell>
          <cell r="C431">
            <v>82</v>
          </cell>
        </row>
        <row r="432">
          <cell r="B432">
            <v>176</v>
          </cell>
          <cell r="C432">
            <v>67</v>
          </cell>
        </row>
        <row r="433">
          <cell r="B433">
            <v>188</v>
          </cell>
          <cell r="C433">
            <v>90</v>
          </cell>
        </row>
        <row r="434">
          <cell r="B434">
            <v>163</v>
          </cell>
          <cell r="C434">
            <v>56</v>
          </cell>
        </row>
        <row r="435">
          <cell r="B435">
            <v>169</v>
          </cell>
          <cell r="C435">
            <v>62</v>
          </cell>
        </row>
        <row r="436">
          <cell r="B436">
            <v>177</v>
          </cell>
          <cell r="C436">
            <v>65</v>
          </cell>
        </row>
        <row r="437">
          <cell r="B437">
            <v>170</v>
          </cell>
          <cell r="C437">
            <v>68</v>
          </cell>
        </row>
        <row r="438">
          <cell r="B438">
            <v>174</v>
          </cell>
          <cell r="C438">
            <v>61</v>
          </cell>
        </row>
        <row r="439">
          <cell r="B439">
            <v>178</v>
          </cell>
          <cell r="C439">
            <v>65</v>
          </cell>
        </row>
        <row r="440">
          <cell r="B440">
            <v>186</v>
          </cell>
          <cell r="C440">
            <v>72</v>
          </cell>
        </row>
        <row r="441">
          <cell r="B441">
            <v>156</v>
          </cell>
          <cell r="C441">
            <v>56</v>
          </cell>
        </row>
        <row r="442">
          <cell r="B442">
            <v>170</v>
          </cell>
          <cell r="C442">
            <v>67</v>
          </cell>
        </row>
        <row r="443">
          <cell r="B443">
            <v>163</v>
          </cell>
          <cell r="C443">
            <v>50</v>
          </cell>
        </row>
        <row r="444">
          <cell r="B444">
            <v>181</v>
          </cell>
          <cell r="C444">
            <v>75</v>
          </cell>
        </row>
        <row r="445">
          <cell r="B445">
            <v>172</v>
          </cell>
          <cell r="C445">
            <v>60</v>
          </cell>
        </row>
        <row r="446">
          <cell r="B446">
            <v>161</v>
          </cell>
          <cell r="C446">
            <v>54</v>
          </cell>
        </row>
        <row r="447">
          <cell r="B447">
            <v>164</v>
          </cell>
          <cell r="C447">
            <v>60</v>
          </cell>
        </row>
        <row r="448">
          <cell r="B448">
            <v>155</v>
          </cell>
          <cell r="C448">
            <v>49</v>
          </cell>
        </row>
        <row r="449">
          <cell r="B449">
            <v>173</v>
          </cell>
          <cell r="C449">
            <v>70</v>
          </cell>
        </row>
        <row r="450">
          <cell r="B450">
            <v>165</v>
          </cell>
          <cell r="C450">
            <v>50</v>
          </cell>
        </row>
        <row r="451">
          <cell r="B451">
            <v>187</v>
          </cell>
          <cell r="C451">
            <v>84</v>
          </cell>
        </row>
        <row r="452">
          <cell r="B452">
            <v>183</v>
          </cell>
          <cell r="C452">
            <v>83</v>
          </cell>
        </row>
        <row r="453">
          <cell r="B453">
            <v>168</v>
          </cell>
          <cell r="C453">
            <v>60</v>
          </cell>
        </row>
        <row r="454">
          <cell r="B454">
            <v>179</v>
          </cell>
          <cell r="C454">
            <v>72</v>
          </cell>
        </row>
        <row r="455">
          <cell r="B455">
            <v>175</v>
          </cell>
          <cell r="C455">
            <v>60</v>
          </cell>
        </row>
        <row r="456">
          <cell r="B456">
            <v>178</v>
          </cell>
          <cell r="C456">
            <v>73</v>
          </cell>
        </row>
        <row r="457">
          <cell r="B457">
            <v>170</v>
          </cell>
          <cell r="C457">
            <v>65</v>
          </cell>
        </row>
        <row r="458">
          <cell r="B458">
            <v>175</v>
          </cell>
          <cell r="C458">
            <v>70</v>
          </cell>
        </row>
        <row r="459">
          <cell r="B459">
            <v>175</v>
          </cell>
          <cell r="C459">
            <v>62</v>
          </cell>
        </row>
        <row r="460">
          <cell r="B460">
            <v>175</v>
          </cell>
          <cell r="C460">
            <v>70</v>
          </cell>
        </row>
        <row r="461">
          <cell r="B461">
            <v>180</v>
          </cell>
          <cell r="C461">
            <v>82</v>
          </cell>
        </row>
        <row r="462">
          <cell r="B462">
            <v>175</v>
          </cell>
          <cell r="C462">
            <v>71</v>
          </cell>
        </row>
        <row r="463">
          <cell r="B463">
            <v>184</v>
          </cell>
          <cell r="C463">
            <v>68</v>
          </cell>
        </row>
        <row r="464">
          <cell r="B464">
            <v>169</v>
          </cell>
          <cell r="C464">
            <v>52</v>
          </cell>
        </row>
        <row r="465">
          <cell r="B465">
            <v>175</v>
          </cell>
          <cell r="C465">
            <v>75</v>
          </cell>
        </row>
        <row r="466">
          <cell r="B466">
            <v>185</v>
          </cell>
          <cell r="C466">
            <v>75</v>
          </cell>
        </row>
        <row r="467">
          <cell r="B467">
            <v>162</v>
          </cell>
          <cell r="C467">
            <v>55</v>
          </cell>
        </row>
        <row r="468">
          <cell r="B468">
            <v>167</v>
          </cell>
          <cell r="C468">
            <v>52</v>
          </cell>
        </row>
        <row r="469">
          <cell r="B469">
            <v>173</v>
          </cell>
          <cell r="C469">
            <v>64</v>
          </cell>
        </row>
        <row r="470">
          <cell r="B470">
            <v>185</v>
          </cell>
          <cell r="C470">
            <v>70</v>
          </cell>
        </row>
        <row r="471">
          <cell r="B471">
            <v>185</v>
          </cell>
          <cell r="C471">
            <v>80</v>
          </cell>
        </row>
        <row r="472">
          <cell r="B472">
            <v>185</v>
          </cell>
          <cell r="C472">
            <v>74</v>
          </cell>
        </row>
        <row r="473">
          <cell r="B473">
            <v>172</v>
          </cell>
          <cell r="C473">
            <v>64</v>
          </cell>
        </row>
        <row r="474">
          <cell r="B474">
            <v>182</v>
          </cell>
          <cell r="C474">
            <v>80</v>
          </cell>
        </row>
        <row r="475">
          <cell r="B475">
            <v>202</v>
          </cell>
          <cell r="C475">
            <v>97</v>
          </cell>
        </row>
        <row r="476">
          <cell r="B476">
            <v>181</v>
          </cell>
          <cell r="C476">
            <v>80</v>
          </cell>
        </row>
        <row r="477">
          <cell r="B477">
            <v>182</v>
          </cell>
          <cell r="C477">
            <v>70</v>
          </cell>
        </row>
        <row r="478">
          <cell r="B478">
            <v>195</v>
          </cell>
          <cell r="C478">
            <v>73</v>
          </cell>
        </row>
        <row r="479">
          <cell r="B479">
            <v>185</v>
          </cell>
          <cell r="C479">
            <v>83</v>
          </cell>
        </row>
        <row r="480">
          <cell r="B480">
            <v>168</v>
          </cell>
          <cell r="C480">
            <v>71</v>
          </cell>
        </row>
        <row r="481">
          <cell r="B481">
            <v>182</v>
          </cell>
          <cell r="C481">
            <v>65</v>
          </cell>
        </row>
        <row r="482">
          <cell r="B482">
            <v>177</v>
          </cell>
          <cell r="C482">
            <v>90</v>
          </cell>
        </row>
        <row r="483">
          <cell r="B483">
            <v>185</v>
          </cell>
          <cell r="C483">
            <v>90</v>
          </cell>
        </row>
        <row r="484">
          <cell r="B484">
            <v>160</v>
          </cell>
          <cell r="C484">
            <v>62</v>
          </cell>
        </row>
        <row r="485">
          <cell r="B485">
            <v>187</v>
          </cell>
          <cell r="C485">
            <v>82</v>
          </cell>
        </row>
        <row r="486">
          <cell r="B486">
            <v>160</v>
          </cell>
          <cell r="C486">
            <v>80</v>
          </cell>
        </row>
        <row r="487">
          <cell r="B487">
            <v>178</v>
          </cell>
          <cell r="C487">
            <v>64</v>
          </cell>
        </row>
        <row r="488">
          <cell r="B488">
            <v>170</v>
          </cell>
          <cell r="C488">
            <v>61</v>
          </cell>
        </row>
        <row r="489">
          <cell r="B489">
            <v>165</v>
          </cell>
          <cell r="C489">
            <v>55</v>
          </cell>
        </row>
        <row r="490">
          <cell r="B490">
            <v>174</v>
          </cell>
          <cell r="C490">
            <v>70</v>
          </cell>
        </row>
        <row r="491">
          <cell r="B491">
            <v>177</v>
          </cell>
          <cell r="C491">
            <v>70</v>
          </cell>
        </row>
        <row r="492">
          <cell r="B492">
            <v>160</v>
          </cell>
          <cell r="C492">
            <v>47</v>
          </cell>
        </row>
        <row r="493">
          <cell r="B493">
            <v>181</v>
          </cell>
          <cell r="C493">
            <v>80</v>
          </cell>
        </row>
        <row r="494">
          <cell r="B494">
            <v>187</v>
          </cell>
          <cell r="C494">
            <v>79</v>
          </cell>
        </row>
        <row r="495">
          <cell r="B495">
            <v>178</v>
          </cell>
          <cell r="C495">
            <v>82</v>
          </cell>
        </row>
        <row r="496">
          <cell r="B496">
            <v>168</v>
          </cell>
          <cell r="C496">
            <v>52</v>
          </cell>
        </row>
        <row r="497">
          <cell r="B497">
            <v>160</v>
          </cell>
          <cell r="C497">
            <v>57</v>
          </cell>
        </row>
        <row r="498">
          <cell r="B498">
            <v>163</v>
          </cell>
          <cell r="C498">
            <v>57</v>
          </cell>
        </row>
        <row r="499">
          <cell r="B499">
            <v>194</v>
          </cell>
          <cell r="C499">
            <v>75</v>
          </cell>
        </row>
        <row r="500">
          <cell r="B500">
            <v>180</v>
          </cell>
          <cell r="C500">
            <v>72</v>
          </cell>
        </row>
        <row r="501">
          <cell r="B501">
            <v>184</v>
          </cell>
          <cell r="C501">
            <v>70</v>
          </cell>
        </row>
        <row r="502">
          <cell r="B502">
            <v>177</v>
          </cell>
          <cell r="C502">
            <v>71</v>
          </cell>
        </row>
        <row r="503">
          <cell r="B503">
            <v>168</v>
          </cell>
          <cell r="C503">
            <v>58</v>
          </cell>
        </row>
        <row r="504">
          <cell r="B504">
            <v>175</v>
          </cell>
          <cell r="C504">
            <v>75</v>
          </cell>
        </row>
        <row r="505">
          <cell r="B505">
            <v>168</v>
          </cell>
          <cell r="C505">
            <v>70</v>
          </cell>
        </row>
        <row r="506">
          <cell r="B506">
            <v>158</v>
          </cell>
          <cell r="C506">
            <v>45</v>
          </cell>
        </row>
        <row r="507">
          <cell r="B507">
            <v>178</v>
          </cell>
          <cell r="C507">
            <v>68</v>
          </cell>
        </row>
        <row r="508">
          <cell r="B508">
            <v>174</v>
          </cell>
          <cell r="C508">
            <v>106</v>
          </cell>
        </row>
        <row r="509">
          <cell r="B509">
            <v>187</v>
          </cell>
          <cell r="C509">
            <v>74</v>
          </cell>
        </row>
        <row r="510">
          <cell r="B510">
            <v>180</v>
          </cell>
          <cell r="C510">
            <v>70</v>
          </cell>
        </row>
        <row r="511">
          <cell r="B511">
            <v>182</v>
          </cell>
          <cell r="C511">
            <v>83</v>
          </cell>
        </row>
        <row r="512">
          <cell r="B512">
            <v>174</v>
          </cell>
          <cell r="C512">
            <v>82</v>
          </cell>
        </row>
        <row r="513">
          <cell r="B513">
            <v>191</v>
          </cell>
          <cell r="C513">
            <v>75</v>
          </cell>
        </row>
        <row r="514">
          <cell r="B514">
            <v>173</v>
          </cell>
          <cell r="C514">
            <v>58</v>
          </cell>
        </row>
        <row r="515">
          <cell r="B515">
            <v>178</v>
          </cell>
          <cell r="C515">
            <v>62</v>
          </cell>
        </row>
        <row r="516">
          <cell r="B516">
            <v>166</v>
          </cell>
          <cell r="C516">
            <v>60</v>
          </cell>
        </row>
        <row r="517">
          <cell r="B517">
            <v>160</v>
          </cell>
          <cell r="C517">
            <v>46</v>
          </cell>
        </row>
        <row r="518">
          <cell r="B518">
            <v>184</v>
          </cell>
          <cell r="C518">
            <v>71</v>
          </cell>
        </row>
        <row r="519">
          <cell r="B519">
            <v>165</v>
          </cell>
          <cell r="C519">
            <v>52</v>
          </cell>
        </row>
        <row r="520">
          <cell r="B520">
            <v>164</v>
          </cell>
          <cell r="C520">
            <v>72</v>
          </cell>
        </row>
        <row r="521">
          <cell r="B521">
            <v>168</v>
          </cell>
          <cell r="C521">
            <v>60</v>
          </cell>
        </row>
        <row r="522">
          <cell r="B522">
            <v>157</v>
          </cell>
          <cell r="C522">
            <v>50</v>
          </cell>
        </row>
        <row r="523">
          <cell r="B523">
            <v>165</v>
          </cell>
          <cell r="C523">
            <v>50</v>
          </cell>
        </row>
        <row r="524">
          <cell r="B524">
            <v>169</v>
          </cell>
          <cell r="C524">
            <v>64</v>
          </cell>
        </row>
        <row r="525">
          <cell r="B525">
            <v>166</v>
          </cell>
          <cell r="C525">
            <v>57</v>
          </cell>
        </row>
        <row r="526">
          <cell r="B526">
            <v>156</v>
          </cell>
          <cell r="C526">
            <v>52</v>
          </cell>
        </row>
        <row r="527">
          <cell r="B527">
            <v>165</v>
          </cell>
          <cell r="C527">
            <v>52</v>
          </cell>
        </row>
        <row r="528">
          <cell r="B528">
            <v>174</v>
          </cell>
          <cell r="C528">
            <v>57</v>
          </cell>
        </row>
        <row r="529">
          <cell r="B529">
            <v>169</v>
          </cell>
          <cell r="C529">
            <v>50</v>
          </cell>
        </row>
        <row r="530">
          <cell r="B530">
            <v>160</v>
          </cell>
          <cell r="C530">
            <v>55</v>
          </cell>
        </row>
        <row r="531">
          <cell r="B531">
            <v>178</v>
          </cell>
          <cell r="C531">
            <v>67</v>
          </cell>
        </row>
        <row r="532">
          <cell r="B532">
            <v>155</v>
          </cell>
          <cell r="C532">
            <v>49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egoe UI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2EE8D-8B31-487C-8139-4B167BE4F54E}">
  <sheetPr codeName="Tabelle24">
    <tabColor theme="4"/>
    <pageSetUpPr fitToPage="1"/>
  </sheetPr>
  <dimension ref="A1:N23"/>
  <sheetViews>
    <sheetView tabSelected="1" topLeftCell="C1" workbookViewId="0">
      <selection activeCell="C1" sqref="C1"/>
    </sheetView>
  </sheetViews>
  <sheetFormatPr baseColWidth="10" defaultColWidth="4.1796875" defaultRowHeight="16" x14ac:dyDescent="0.45"/>
  <cols>
    <col min="1" max="2" width="9.81640625" style="1" hidden="1" customWidth="1"/>
    <col min="3" max="3" width="7" style="1" customWidth="1"/>
    <col min="4" max="4" width="11" style="1" customWidth="1"/>
    <col min="5" max="5" width="5.7265625" style="1" customWidth="1"/>
    <col min="6" max="6" width="8.1796875" style="1" customWidth="1"/>
    <col min="7" max="7" width="7.81640625" style="1" customWidth="1"/>
    <col min="8" max="8" width="8.54296875" style="1" customWidth="1"/>
    <col min="9" max="9" width="12.54296875" style="1" customWidth="1"/>
    <col min="10" max="10" width="12.7265625" style="1" customWidth="1"/>
    <col min="11" max="11" width="16.1796875" style="1" customWidth="1"/>
    <col min="12" max="12" width="14.26953125" style="1" customWidth="1"/>
    <col min="13" max="256" width="4.1796875" style="1"/>
    <col min="257" max="257" width="3.7265625" style="1" customWidth="1"/>
    <col min="258" max="258" width="11" style="1" bestFit="1" customWidth="1"/>
    <col min="259" max="259" width="4.26953125" style="1" bestFit="1" customWidth="1"/>
    <col min="260" max="260" width="8.1796875" style="1" customWidth="1"/>
    <col min="261" max="261" width="7.81640625" style="1" customWidth="1"/>
    <col min="262" max="262" width="8.54296875" style="1" customWidth="1"/>
    <col min="263" max="263" width="12.54296875" style="1" customWidth="1"/>
    <col min="264" max="264" width="12.7265625" style="1" customWidth="1"/>
    <col min="265" max="265" width="14.26953125" style="1" bestFit="1" customWidth="1"/>
    <col min="266" max="266" width="17.453125" style="1" customWidth="1"/>
    <col min="267" max="512" width="4.1796875" style="1"/>
    <col min="513" max="513" width="3.7265625" style="1" customWidth="1"/>
    <col min="514" max="514" width="11" style="1" bestFit="1" customWidth="1"/>
    <col min="515" max="515" width="4.26953125" style="1" bestFit="1" customWidth="1"/>
    <col min="516" max="516" width="8.1796875" style="1" customWidth="1"/>
    <col min="517" max="517" width="7.81640625" style="1" customWidth="1"/>
    <col min="518" max="518" width="8.54296875" style="1" customWidth="1"/>
    <col min="519" max="519" width="12.54296875" style="1" customWidth="1"/>
    <col min="520" max="520" width="12.7265625" style="1" customWidth="1"/>
    <col min="521" max="521" width="14.26953125" style="1" bestFit="1" customWidth="1"/>
    <col min="522" max="522" width="17.453125" style="1" customWidth="1"/>
    <col min="523" max="768" width="4.1796875" style="1"/>
    <col min="769" max="769" width="3.7265625" style="1" customWidth="1"/>
    <col min="770" max="770" width="11" style="1" bestFit="1" customWidth="1"/>
    <col min="771" max="771" width="4.26953125" style="1" bestFit="1" customWidth="1"/>
    <col min="772" max="772" width="8.1796875" style="1" customWidth="1"/>
    <col min="773" max="773" width="7.81640625" style="1" customWidth="1"/>
    <col min="774" max="774" width="8.54296875" style="1" customWidth="1"/>
    <col min="775" max="775" width="12.54296875" style="1" customWidth="1"/>
    <col min="776" max="776" width="12.7265625" style="1" customWidth="1"/>
    <col min="777" max="777" width="14.26953125" style="1" bestFit="1" customWidth="1"/>
    <col min="778" max="778" width="17.453125" style="1" customWidth="1"/>
    <col min="779" max="1024" width="4.1796875" style="1"/>
    <col min="1025" max="1025" width="3.7265625" style="1" customWidth="1"/>
    <col min="1026" max="1026" width="11" style="1" bestFit="1" customWidth="1"/>
    <col min="1027" max="1027" width="4.26953125" style="1" bestFit="1" customWidth="1"/>
    <col min="1028" max="1028" width="8.1796875" style="1" customWidth="1"/>
    <col min="1029" max="1029" width="7.81640625" style="1" customWidth="1"/>
    <col min="1030" max="1030" width="8.54296875" style="1" customWidth="1"/>
    <col min="1031" max="1031" width="12.54296875" style="1" customWidth="1"/>
    <col min="1032" max="1032" width="12.7265625" style="1" customWidth="1"/>
    <col min="1033" max="1033" width="14.26953125" style="1" bestFit="1" customWidth="1"/>
    <col min="1034" max="1034" width="17.453125" style="1" customWidth="1"/>
    <col min="1035" max="1280" width="4.1796875" style="1"/>
    <col min="1281" max="1281" width="3.7265625" style="1" customWidth="1"/>
    <col min="1282" max="1282" width="11" style="1" bestFit="1" customWidth="1"/>
    <col min="1283" max="1283" width="4.26953125" style="1" bestFit="1" customWidth="1"/>
    <col min="1284" max="1284" width="8.1796875" style="1" customWidth="1"/>
    <col min="1285" max="1285" width="7.81640625" style="1" customWidth="1"/>
    <col min="1286" max="1286" width="8.54296875" style="1" customWidth="1"/>
    <col min="1287" max="1287" width="12.54296875" style="1" customWidth="1"/>
    <col min="1288" max="1288" width="12.7265625" style="1" customWidth="1"/>
    <col min="1289" max="1289" width="14.26953125" style="1" bestFit="1" customWidth="1"/>
    <col min="1290" max="1290" width="17.453125" style="1" customWidth="1"/>
    <col min="1291" max="1536" width="4.1796875" style="1"/>
    <col min="1537" max="1537" width="3.7265625" style="1" customWidth="1"/>
    <col min="1538" max="1538" width="11" style="1" bestFit="1" customWidth="1"/>
    <col min="1539" max="1539" width="4.26953125" style="1" bestFit="1" customWidth="1"/>
    <col min="1540" max="1540" width="8.1796875" style="1" customWidth="1"/>
    <col min="1541" max="1541" width="7.81640625" style="1" customWidth="1"/>
    <col min="1542" max="1542" width="8.54296875" style="1" customWidth="1"/>
    <col min="1543" max="1543" width="12.54296875" style="1" customWidth="1"/>
    <col min="1544" max="1544" width="12.7265625" style="1" customWidth="1"/>
    <col min="1545" max="1545" width="14.26953125" style="1" bestFit="1" customWidth="1"/>
    <col min="1546" max="1546" width="17.453125" style="1" customWidth="1"/>
    <col min="1547" max="1792" width="4.1796875" style="1"/>
    <col min="1793" max="1793" width="3.7265625" style="1" customWidth="1"/>
    <col min="1794" max="1794" width="11" style="1" bestFit="1" customWidth="1"/>
    <col min="1795" max="1795" width="4.26953125" style="1" bestFit="1" customWidth="1"/>
    <col min="1796" max="1796" width="8.1796875" style="1" customWidth="1"/>
    <col min="1797" max="1797" width="7.81640625" style="1" customWidth="1"/>
    <col min="1798" max="1798" width="8.54296875" style="1" customWidth="1"/>
    <col min="1799" max="1799" width="12.54296875" style="1" customWidth="1"/>
    <col min="1800" max="1800" width="12.7265625" style="1" customWidth="1"/>
    <col min="1801" max="1801" width="14.26953125" style="1" bestFit="1" customWidth="1"/>
    <col min="1802" max="1802" width="17.453125" style="1" customWidth="1"/>
    <col min="1803" max="2048" width="4.1796875" style="1"/>
    <col min="2049" max="2049" width="3.7265625" style="1" customWidth="1"/>
    <col min="2050" max="2050" width="11" style="1" bestFit="1" customWidth="1"/>
    <col min="2051" max="2051" width="4.26953125" style="1" bestFit="1" customWidth="1"/>
    <col min="2052" max="2052" width="8.1796875" style="1" customWidth="1"/>
    <col min="2053" max="2053" width="7.81640625" style="1" customWidth="1"/>
    <col min="2054" max="2054" width="8.54296875" style="1" customWidth="1"/>
    <col min="2055" max="2055" width="12.54296875" style="1" customWidth="1"/>
    <col min="2056" max="2056" width="12.7265625" style="1" customWidth="1"/>
    <col min="2057" max="2057" width="14.26953125" style="1" bestFit="1" customWidth="1"/>
    <col min="2058" max="2058" width="17.453125" style="1" customWidth="1"/>
    <col min="2059" max="2304" width="4.1796875" style="1"/>
    <col min="2305" max="2305" width="3.7265625" style="1" customWidth="1"/>
    <col min="2306" max="2306" width="11" style="1" bestFit="1" customWidth="1"/>
    <col min="2307" max="2307" width="4.26953125" style="1" bestFit="1" customWidth="1"/>
    <col min="2308" max="2308" width="8.1796875" style="1" customWidth="1"/>
    <col min="2309" max="2309" width="7.81640625" style="1" customWidth="1"/>
    <col min="2310" max="2310" width="8.54296875" style="1" customWidth="1"/>
    <col min="2311" max="2311" width="12.54296875" style="1" customWidth="1"/>
    <col min="2312" max="2312" width="12.7265625" style="1" customWidth="1"/>
    <col min="2313" max="2313" width="14.26953125" style="1" bestFit="1" customWidth="1"/>
    <col min="2314" max="2314" width="17.453125" style="1" customWidth="1"/>
    <col min="2315" max="2560" width="4.1796875" style="1"/>
    <col min="2561" max="2561" width="3.7265625" style="1" customWidth="1"/>
    <col min="2562" max="2562" width="11" style="1" bestFit="1" customWidth="1"/>
    <col min="2563" max="2563" width="4.26953125" style="1" bestFit="1" customWidth="1"/>
    <col min="2564" max="2564" width="8.1796875" style="1" customWidth="1"/>
    <col min="2565" max="2565" width="7.81640625" style="1" customWidth="1"/>
    <col min="2566" max="2566" width="8.54296875" style="1" customWidth="1"/>
    <col min="2567" max="2567" width="12.54296875" style="1" customWidth="1"/>
    <col min="2568" max="2568" width="12.7265625" style="1" customWidth="1"/>
    <col min="2569" max="2569" width="14.26953125" style="1" bestFit="1" customWidth="1"/>
    <col min="2570" max="2570" width="17.453125" style="1" customWidth="1"/>
    <col min="2571" max="2816" width="4.1796875" style="1"/>
    <col min="2817" max="2817" width="3.7265625" style="1" customWidth="1"/>
    <col min="2818" max="2818" width="11" style="1" bestFit="1" customWidth="1"/>
    <col min="2819" max="2819" width="4.26953125" style="1" bestFit="1" customWidth="1"/>
    <col min="2820" max="2820" width="8.1796875" style="1" customWidth="1"/>
    <col min="2821" max="2821" width="7.81640625" style="1" customWidth="1"/>
    <col min="2822" max="2822" width="8.54296875" style="1" customWidth="1"/>
    <col min="2823" max="2823" width="12.54296875" style="1" customWidth="1"/>
    <col min="2824" max="2824" width="12.7265625" style="1" customWidth="1"/>
    <col min="2825" max="2825" width="14.26953125" style="1" bestFit="1" customWidth="1"/>
    <col min="2826" max="2826" width="17.453125" style="1" customWidth="1"/>
    <col min="2827" max="3072" width="4.1796875" style="1"/>
    <col min="3073" max="3073" width="3.7265625" style="1" customWidth="1"/>
    <col min="3074" max="3074" width="11" style="1" bestFit="1" customWidth="1"/>
    <col min="3075" max="3075" width="4.26953125" style="1" bestFit="1" customWidth="1"/>
    <col min="3076" max="3076" width="8.1796875" style="1" customWidth="1"/>
    <col min="3077" max="3077" width="7.81640625" style="1" customWidth="1"/>
    <col min="3078" max="3078" width="8.54296875" style="1" customWidth="1"/>
    <col min="3079" max="3079" width="12.54296875" style="1" customWidth="1"/>
    <col min="3080" max="3080" width="12.7265625" style="1" customWidth="1"/>
    <col min="3081" max="3081" width="14.26953125" style="1" bestFit="1" customWidth="1"/>
    <col min="3082" max="3082" width="17.453125" style="1" customWidth="1"/>
    <col min="3083" max="3328" width="4.1796875" style="1"/>
    <col min="3329" max="3329" width="3.7265625" style="1" customWidth="1"/>
    <col min="3330" max="3330" width="11" style="1" bestFit="1" customWidth="1"/>
    <col min="3331" max="3331" width="4.26953125" style="1" bestFit="1" customWidth="1"/>
    <col min="3332" max="3332" width="8.1796875" style="1" customWidth="1"/>
    <col min="3333" max="3333" width="7.81640625" style="1" customWidth="1"/>
    <col min="3334" max="3334" width="8.54296875" style="1" customWidth="1"/>
    <col min="3335" max="3335" width="12.54296875" style="1" customWidth="1"/>
    <col min="3336" max="3336" width="12.7265625" style="1" customWidth="1"/>
    <col min="3337" max="3337" width="14.26953125" style="1" bestFit="1" customWidth="1"/>
    <col min="3338" max="3338" width="17.453125" style="1" customWidth="1"/>
    <col min="3339" max="3584" width="4.1796875" style="1"/>
    <col min="3585" max="3585" width="3.7265625" style="1" customWidth="1"/>
    <col min="3586" max="3586" width="11" style="1" bestFit="1" customWidth="1"/>
    <col min="3587" max="3587" width="4.26953125" style="1" bestFit="1" customWidth="1"/>
    <col min="3588" max="3588" width="8.1796875" style="1" customWidth="1"/>
    <col min="3589" max="3589" width="7.81640625" style="1" customWidth="1"/>
    <col min="3590" max="3590" width="8.54296875" style="1" customWidth="1"/>
    <col min="3591" max="3591" width="12.54296875" style="1" customWidth="1"/>
    <col min="3592" max="3592" width="12.7265625" style="1" customWidth="1"/>
    <col min="3593" max="3593" width="14.26953125" style="1" bestFit="1" customWidth="1"/>
    <col min="3594" max="3594" width="17.453125" style="1" customWidth="1"/>
    <col min="3595" max="3840" width="4.1796875" style="1"/>
    <col min="3841" max="3841" width="3.7265625" style="1" customWidth="1"/>
    <col min="3842" max="3842" width="11" style="1" bestFit="1" customWidth="1"/>
    <col min="3843" max="3843" width="4.26953125" style="1" bestFit="1" customWidth="1"/>
    <col min="3844" max="3844" width="8.1796875" style="1" customWidth="1"/>
    <col min="3845" max="3845" width="7.81640625" style="1" customWidth="1"/>
    <col min="3846" max="3846" width="8.54296875" style="1" customWidth="1"/>
    <col min="3847" max="3847" width="12.54296875" style="1" customWidth="1"/>
    <col min="3848" max="3848" width="12.7265625" style="1" customWidth="1"/>
    <col min="3849" max="3849" width="14.26953125" style="1" bestFit="1" customWidth="1"/>
    <col min="3850" max="3850" width="17.453125" style="1" customWidth="1"/>
    <col min="3851" max="4096" width="4.1796875" style="1"/>
    <col min="4097" max="4097" width="3.7265625" style="1" customWidth="1"/>
    <col min="4098" max="4098" width="11" style="1" bestFit="1" customWidth="1"/>
    <col min="4099" max="4099" width="4.26953125" style="1" bestFit="1" customWidth="1"/>
    <col min="4100" max="4100" width="8.1796875" style="1" customWidth="1"/>
    <col min="4101" max="4101" width="7.81640625" style="1" customWidth="1"/>
    <col min="4102" max="4102" width="8.54296875" style="1" customWidth="1"/>
    <col min="4103" max="4103" width="12.54296875" style="1" customWidth="1"/>
    <col min="4104" max="4104" width="12.7265625" style="1" customWidth="1"/>
    <col min="4105" max="4105" width="14.26953125" style="1" bestFit="1" customWidth="1"/>
    <col min="4106" max="4106" width="17.453125" style="1" customWidth="1"/>
    <col min="4107" max="4352" width="4.1796875" style="1"/>
    <col min="4353" max="4353" width="3.7265625" style="1" customWidth="1"/>
    <col min="4354" max="4354" width="11" style="1" bestFit="1" customWidth="1"/>
    <col min="4355" max="4355" width="4.26953125" style="1" bestFit="1" customWidth="1"/>
    <col min="4356" max="4356" width="8.1796875" style="1" customWidth="1"/>
    <col min="4357" max="4357" width="7.81640625" style="1" customWidth="1"/>
    <col min="4358" max="4358" width="8.54296875" style="1" customWidth="1"/>
    <col min="4359" max="4359" width="12.54296875" style="1" customWidth="1"/>
    <col min="4360" max="4360" width="12.7265625" style="1" customWidth="1"/>
    <col min="4361" max="4361" width="14.26953125" style="1" bestFit="1" customWidth="1"/>
    <col min="4362" max="4362" width="17.453125" style="1" customWidth="1"/>
    <col min="4363" max="4608" width="4.1796875" style="1"/>
    <col min="4609" max="4609" width="3.7265625" style="1" customWidth="1"/>
    <col min="4610" max="4610" width="11" style="1" bestFit="1" customWidth="1"/>
    <col min="4611" max="4611" width="4.26953125" style="1" bestFit="1" customWidth="1"/>
    <col min="4612" max="4612" width="8.1796875" style="1" customWidth="1"/>
    <col min="4613" max="4613" width="7.81640625" style="1" customWidth="1"/>
    <col min="4614" max="4614" width="8.54296875" style="1" customWidth="1"/>
    <col min="4615" max="4615" width="12.54296875" style="1" customWidth="1"/>
    <col min="4616" max="4616" width="12.7265625" style="1" customWidth="1"/>
    <col min="4617" max="4617" width="14.26953125" style="1" bestFit="1" customWidth="1"/>
    <col min="4618" max="4618" width="17.453125" style="1" customWidth="1"/>
    <col min="4619" max="4864" width="4.1796875" style="1"/>
    <col min="4865" max="4865" width="3.7265625" style="1" customWidth="1"/>
    <col min="4866" max="4866" width="11" style="1" bestFit="1" customWidth="1"/>
    <col min="4867" max="4867" width="4.26953125" style="1" bestFit="1" customWidth="1"/>
    <col min="4868" max="4868" width="8.1796875" style="1" customWidth="1"/>
    <col min="4869" max="4869" width="7.81640625" style="1" customWidth="1"/>
    <col min="4870" max="4870" width="8.54296875" style="1" customWidth="1"/>
    <col min="4871" max="4871" width="12.54296875" style="1" customWidth="1"/>
    <col min="4872" max="4872" width="12.7265625" style="1" customWidth="1"/>
    <col min="4873" max="4873" width="14.26953125" style="1" bestFit="1" customWidth="1"/>
    <col min="4874" max="4874" width="17.453125" style="1" customWidth="1"/>
    <col min="4875" max="5120" width="4.1796875" style="1"/>
    <col min="5121" max="5121" width="3.7265625" style="1" customWidth="1"/>
    <col min="5122" max="5122" width="11" style="1" bestFit="1" customWidth="1"/>
    <col min="5123" max="5123" width="4.26953125" style="1" bestFit="1" customWidth="1"/>
    <col min="5124" max="5124" width="8.1796875" style="1" customWidth="1"/>
    <col min="5125" max="5125" width="7.81640625" style="1" customWidth="1"/>
    <col min="5126" max="5126" width="8.54296875" style="1" customWidth="1"/>
    <col min="5127" max="5127" width="12.54296875" style="1" customWidth="1"/>
    <col min="5128" max="5128" width="12.7265625" style="1" customWidth="1"/>
    <col min="5129" max="5129" width="14.26953125" style="1" bestFit="1" customWidth="1"/>
    <col min="5130" max="5130" width="17.453125" style="1" customWidth="1"/>
    <col min="5131" max="5376" width="4.1796875" style="1"/>
    <col min="5377" max="5377" width="3.7265625" style="1" customWidth="1"/>
    <col min="5378" max="5378" width="11" style="1" bestFit="1" customWidth="1"/>
    <col min="5379" max="5379" width="4.26953125" style="1" bestFit="1" customWidth="1"/>
    <col min="5380" max="5380" width="8.1796875" style="1" customWidth="1"/>
    <col min="5381" max="5381" width="7.81640625" style="1" customWidth="1"/>
    <col min="5382" max="5382" width="8.54296875" style="1" customWidth="1"/>
    <col min="5383" max="5383" width="12.54296875" style="1" customWidth="1"/>
    <col min="5384" max="5384" width="12.7265625" style="1" customWidth="1"/>
    <col min="5385" max="5385" width="14.26953125" style="1" bestFit="1" customWidth="1"/>
    <col min="5386" max="5386" width="17.453125" style="1" customWidth="1"/>
    <col min="5387" max="5632" width="4.1796875" style="1"/>
    <col min="5633" max="5633" width="3.7265625" style="1" customWidth="1"/>
    <col min="5634" max="5634" width="11" style="1" bestFit="1" customWidth="1"/>
    <col min="5635" max="5635" width="4.26953125" style="1" bestFit="1" customWidth="1"/>
    <col min="5636" max="5636" width="8.1796875" style="1" customWidth="1"/>
    <col min="5637" max="5637" width="7.81640625" style="1" customWidth="1"/>
    <col min="5638" max="5638" width="8.54296875" style="1" customWidth="1"/>
    <col min="5639" max="5639" width="12.54296875" style="1" customWidth="1"/>
    <col min="5640" max="5640" width="12.7265625" style="1" customWidth="1"/>
    <col min="5641" max="5641" width="14.26953125" style="1" bestFit="1" customWidth="1"/>
    <col min="5642" max="5642" width="17.453125" style="1" customWidth="1"/>
    <col min="5643" max="5888" width="4.1796875" style="1"/>
    <col min="5889" max="5889" width="3.7265625" style="1" customWidth="1"/>
    <col min="5890" max="5890" width="11" style="1" bestFit="1" customWidth="1"/>
    <col min="5891" max="5891" width="4.26953125" style="1" bestFit="1" customWidth="1"/>
    <col min="5892" max="5892" width="8.1796875" style="1" customWidth="1"/>
    <col min="5893" max="5893" width="7.81640625" style="1" customWidth="1"/>
    <col min="5894" max="5894" width="8.54296875" style="1" customWidth="1"/>
    <col min="5895" max="5895" width="12.54296875" style="1" customWidth="1"/>
    <col min="5896" max="5896" width="12.7265625" style="1" customWidth="1"/>
    <col min="5897" max="5897" width="14.26953125" style="1" bestFit="1" customWidth="1"/>
    <col min="5898" max="5898" width="17.453125" style="1" customWidth="1"/>
    <col min="5899" max="6144" width="4.1796875" style="1"/>
    <col min="6145" max="6145" width="3.7265625" style="1" customWidth="1"/>
    <col min="6146" max="6146" width="11" style="1" bestFit="1" customWidth="1"/>
    <col min="6147" max="6147" width="4.26953125" style="1" bestFit="1" customWidth="1"/>
    <col min="6148" max="6148" width="8.1796875" style="1" customWidth="1"/>
    <col min="6149" max="6149" width="7.81640625" style="1" customWidth="1"/>
    <col min="6150" max="6150" width="8.54296875" style="1" customWidth="1"/>
    <col min="6151" max="6151" width="12.54296875" style="1" customWidth="1"/>
    <col min="6152" max="6152" width="12.7265625" style="1" customWidth="1"/>
    <col min="6153" max="6153" width="14.26953125" style="1" bestFit="1" customWidth="1"/>
    <col min="6154" max="6154" width="17.453125" style="1" customWidth="1"/>
    <col min="6155" max="6400" width="4.1796875" style="1"/>
    <col min="6401" max="6401" width="3.7265625" style="1" customWidth="1"/>
    <col min="6402" max="6402" width="11" style="1" bestFit="1" customWidth="1"/>
    <col min="6403" max="6403" width="4.26953125" style="1" bestFit="1" customWidth="1"/>
    <col min="6404" max="6404" width="8.1796875" style="1" customWidth="1"/>
    <col min="6405" max="6405" width="7.81640625" style="1" customWidth="1"/>
    <col min="6406" max="6406" width="8.54296875" style="1" customWidth="1"/>
    <col min="6407" max="6407" width="12.54296875" style="1" customWidth="1"/>
    <col min="6408" max="6408" width="12.7265625" style="1" customWidth="1"/>
    <col min="6409" max="6409" width="14.26953125" style="1" bestFit="1" customWidth="1"/>
    <col min="6410" max="6410" width="17.453125" style="1" customWidth="1"/>
    <col min="6411" max="6656" width="4.1796875" style="1"/>
    <col min="6657" max="6657" width="3.7265625" style="1" customWidth="1"/>
    <col min="6658" max="6658" width="11" style="1" bestFit="1" customWidth="1"/>
    <col min="6659" max="6659" width="4.26953125" style="1" bestFit="1" customWidth="1"/>
    <col min="6660" max="6660" width="8.1796875" style="1" customWidth="1"/>
    <col min="6661" max="6661" width="7.81640625" style="1" customWidth="1"/>
    <col min="6662" max="6662" width="8.54296875" style="1" customWidth="1"/>
    <col min="6663" max="6663" width="12.54296875" style="1" customWidth="1"/>
    <col min="6664" max="6664" width="12.7265625" style="1" customWidth="1"/>
    <col min="6665" max="6665" width="14.26953125" style="1" bestFit="1" customWidth="1"/>
    <col min="6666" max="6666" width="17.453125" style="1" customWidth="1"/>
    <col min="6667" max="6912" width="4.1796875" style="1"/>
    <col min="6913" max="6913" width="3.7265625" style="1" customWidth="1"/>
    <col min="6914" max="6914" width="11" style="1" bestFit="1" customWidth="1"/>
    <col min="6915" max="6915" width="4.26953125" style="1" bestFit="1" customWidth="1"/>
    <col min="6916" max="6916" width="8.1796875" style="1" customWidth="1"/>
    <col min="6917" max="6917" width="7.81640625" style="1" customWidth="1"/>
    <col min="6918" max="6918" width="8.54296875" style="1" customWidth="1"/>
    <col min="6919" max="6919" width="12.54296875" style="1" customWidth="1"/>
    <col min="6920" max="6920" width="12.7265625" style="1" customWidth="1"/>
    <col min="6921" max="6921" width="14.26953125" style="1" bestFit="1" customWidth="1"/>
    <col min="6922" max="6922" width="17.453125" style="1" customWidth="1"/>
    <col min="6923" max="7168" width="4.1796875" style="1"/>
    <col min="7169" max="7169" width="3.7265625" style="1" customWidth="1"/>
    <col min="7170" max="7170" width="11" style="1" bestFit="1" customWidth="1"/>
    <col min="7171" max="7171" width="4.26953125" style="1" bestFit="1" customWidth="1"/>
    <col min="7172" max="7172" width="8.1796875" style="1" customWidth="1"/>
    <col min="7173" max="7173" width="7.81640625" style="1" customWidth="1"/>
    <col min="7174" max="7174" width="8.54296875" style="1" customWidth="1"/>
    <col min="7175" max="7175" width="12.54296875" style="1" customWidth="1"/>
    <col min="7176" max="7176" width="12.7265625" style="1" customWidth="1"/>
    <col min="7177" max="7177" width="14.26953125" style="1" bestFit="1" customWidth="1"/>
    <col min="7178" max="7178" width="17.453125" style="1" customWidth="1"/>
    <col min="7179" max="7424" width="4.1796875" style="1"/>
    <col min="7425" max="7425" width="3.7265625" style="1" customWidth="1"/>
    <col min="7426" max="7426" width="11" style="1" bestFit="1" customWidth="1"/>
    <col min="7427" max="7427" width="4.26953125" style="1" bestFit="1" customWidth="1"/>
    <col min="7428" max="7428" width="8.1796875" style="1" customWidth="1"/>
    <col min="7429" max="7429" width="7.81640625" style="1" customWidth="1"/>
    <col min="7430" max="7430" width="8.54296875" style="1" customWidth="1"/>
    <col min="7431" max="7431" width="12.54296875" style="1" customWidth="1"/>
    <col min="7432" max="7432" width="12.7265625" style="1" customWidth="1"/>
    <col min="7433" max="7433" width="14.26953125" style="1" bestFit="1" customWidth="1"/>
    <col min="7434" max="7434" width="17.453125" style="1" customWidth="1"/>
    <col min="7435" max="7680" width="4.1796875" style="1"/>
    <col min="7681" max="7681" width="3.7265625" style="1" customWidth="1"/>
    <col min="7682" max="7682" width="11" style="1" bestFit="1" customWidth="1"/>
    <col min="7683" max="7683" width="4.26953125" style="1" bestFit="1" customWidth="1"/>
    <col min="7684" max="7684" width="8.1796875" style="1" customWidth="1"/>
    <col min="7685" max="7685" width="7.81640625" style="1" customWidth="1"/>
    <col min="7686" max="7686" width="8.54296875" style="1" customWidth="1"/>
    <col min="7687" max="7687" width="12.54296875" style="1" customWidth="1"/>
    <col min="7688" max="7688" width="12.7265625" style="1" customWidth="1"/>
    <col min="7689" max="7689" width="14.26953125" style="1" bestFit="1" customWidth="1"/>
    <col min="7690" max="7690" width="17.453125" style="1" customWidth="1"/>
    <col min="7691" max="7936" width="4.1796875" style="1"/>
    <col min="7937" max="7937" width="3.7265625" style="1" customWidth="1"/>
    <col min="7938" max="7938" width="11" style="1" bestFit="1" customWidth="1"/>
    <col min="7939" max="7939" width="4.26953125" style="1" bestFit="1" customWidth="1"/>
    <col min="7940" max="7940" width="8.1796875" style="1" customWidth="1"/>
    <col min="7941" max="7941" width="7.81640625" style="1" customWidth="1"/>
    <col min="7942" max="7942" width="8.54296875" style="1" customWidth="1"/>
    <col min="7943" max="7943" width="12.54296875" style="1" customWidth="1"/>
    <col min="7944" max="7944" width="12.7265625" style="1" customWidth="1"/>
    <col min="7945" max="7945" width="14.26953125" style="1" bestFit="1" customWidth="1"/>
    <col min="7946" max="7946" width="17.453125" style="1" customWidth="1"/>
    <col min="7947" max="8192" width="4.1796875" style="1"/>
    <col min="8193" max="8193" width="3.7265625" style="1" customWidth="1"/>
    <col min="8194" max="8194" width="11" style="1" bestFit="1" customWidth="1"/>
    <col min="8195" max="8195" width="4.26953125" style="1" bestFit="1" customWidth="1"/>
    <col min="8196" max="8196" width="8.1796875" style="1" customWidth="1"/>
    <col min="8197" max="8197" width="7.81640625" style="1" customWidth="1"/>
    <col min="8198" max="8198" width="8.54296875" style="1" customWidth="1"/>
    <col min="8199" max="8199" width="12.54296875" style="1" customWidth="1"/>
    <col min="8200" max="8200" width="12.7265625" style="1" customWidth="1"/>
    <col min="8201" max="8201" width="14.26953125" style="1" bestFit="1" customWidth="1"/>
    <col min="8202" max="8202" width="17.453125" style="1" customWidth="1"/>
    <col min="8203" max="8448" width="4.1796875" style="1"/>
    <col min="8449" max="8449" width="3.7265625" style="1" customWidth="1"/>
    <col min="8450" max="8450" width="11" style="1" bestFit="1" customWidth="1"/>
    <col min="8451" max="8451" width="4.26953125" style="1" bestFit="1" customWidth="1"/>
    <col min="8452" max="8452" width="8.1796875" style="1" customWidth="1"/>
    <col min="8453" max="8453" width="7.81640625" style="1" customWidth="1"/>
    <col min="8454" max="8454" width="8.54296875" style="1" customWidth="1"/>
    <col min="8455" max="8455" width="12.54296875" style="1" customWidth="1"/>
    <col min="8456" max="8456" width="12.7265625" style="1" customWidth="1"/>
    <col min="8457" max="8457" width="14.26953125" style="1" bestFit="1" customWidth="1"/>
    <col min="8458" max="8458" width="17.453125" style="1" customWidth="1"/>
    <col min="8459" max="8704" width="4.1796875" style="1"/>
    <col min="8705" max="8705" width="3.7265625" style="1" customWidth="1"/>
    <col min="8706" max="8706" width="11" style="1" bestFit="1" customWidth="1"/>
    <col min="8707" max="8707" width="4.26953125" style="1" bestFit="1" customWidth="1"/>
    <col min="8708" max="8708" width="8.1796875" style="1" customWidth="1"/>
    <col min="8709" max="8709" width="7.81640625" style="1" customWidth="1"/>
    <col min="8710" max="8710" width="8.54296875" style="1" customWidth="1"/>
    <col min="8711" max="8711" width="12.54296875" style="1" customWidth="1"/>
    <col min="8712" max="8712" width="12.7265625" style="1" customWidth="1"/>
    <col min="8713" max="8713" width="14.26953125" style="1" bestFit="1" customWidth="1"/>
    <col min="8714" max="8714" width="17.453125" style="1" customWidth="1"/>
    <col min="8715" max="8960" width="4.1796875" style="1"/>
    <col min="8961" max="8961" width="3.7265625" style="1" customWidth="1"/>
    <col min="8962" max="8962" width="11" style="1" bestFit="1" customWidth="1"/>
    <col min="8963" max="8963" width="4.26953125" style="1" bestFit="1" customWidth="1"/>
    <col min="8964" max="8964" width="8.1796875" style="1" customWidth="1"/>
    <col min="8965" max="8965" width="7.81640625" style="1" customWidth="1"/>
    <col min="8966" max="8966" width="8.54296875" style="1" customWidth="1"/>
    <col min="8967" max="8967" width="12.54296875" style="1" customWidth="1"/>
    <col min="8968" max="8968" width="12.7265625" style="1" customWidth="1"/>
    <col min="8969" max="8969" width="14.26953125" style="1" bestFit="1" customWidth="1"/>
    <col min="8970" max="8970" width="17.453125" style="1" customWidth="1"/>
    <col min="8971" max="9216" width="4.1796875" style="1"/>
    <col min="9217" max="9217" width="3.7265625" style="1" customWidth="1"/>
    <col min="9218" max="9218" width="11" style="1" bestFit="1" customWidth="1"/>
    <col min="9219" max="9219" width="4.26953125" style="1" bestFit="1" customWidth="1"/>
    <col min="9220" max="9220" width="8.1796875" style="1" customWidth="1"/>
    <col min="9221" max="9221" width="7.81640625" style="1" customWidth="1"/>
    <col min="9222" max="9222" width="8.54296875" style="1" customWidth="1"/>
    <col min="9223" max="9223" width="12.54296875" style="1" customWidth="1"/>
    <col min="9224" max="9224" width="12.7265625" style="1" customWidth="1"/>
    <col min="9225" max="9225" width="14.26953125" style="1" bestFit="1" customWidth="1"/>
    <col min="9226" max="9226" width="17.453125" style="1" customWidth="1"/>
    <col min="9227" max="9472" width="4.1796875" style="1"/>
    <col min="9473" max="9473" width="3.7265625" style="1" customWidth="1"/>
    <col min="9474" max="9474" width="11" style="1" bestFit="1" customWidth="1"/>
    <col min="9475" max="9475" width="4.26953125" style="1" bestFit="1" customWidth="1"/>
    <col min="9476" max="9476" width="8.1796875" style="1" customWidth="1"/>
    <col min="9477" max="9477" width="7.81640625" style="1" customWidth="1"/>
    <col min="9478" max="9478" width="8.54296875" style="1" customWidth="1"/>
    <col min="9479" max="9479" width="12.54296875" style="1" customWidth="1"/>
    <col min="9480" max="9480" width="12.7265625" style="1" customWidth="1"/>
    <col min="9481" max="9481" width="14.26953125" style="1" bestFit="1" customWidth="1"/>
    <col min="9482" max="9482" width="17.453125" style="1" customWidth="1"/>
    <col min="9483" max="9728" width="4.1796875" style="1"/>
    <col min="9729" max="9729" width="3.7265625" style="1" customWidth="1"/>
    <col min="9730" max="9730" width="11" style="1" bestFit="1" customWidth="1"/>
    <col min="9731" max="9731" width="4.26953125" style="1" bestFit="1" customWidth="1"/>
    <col min="9732" max="9732" width="8.1796875" style="1" customWidth="1"/>
    <col min="9733" max="9733" width="7.81640625" style="1" customWidth="1"/>
    <col min="9734" max="9734" width="8.54296875" style="1" customWidth="1"/>
    <col min="9735" max="9735" width="12.54296875" style="1" customWidth="1"/>
    <col min="9736" max="9736" width="12.7265625" style="1" customWidth="1"/>
    <col min="9737" max="9737" width="14.26953125" style="1" bestFit="1" customWidth="1"/>
    <col min="9738" max="9738" width="17.453125" style="1" customWidth="1"/>
    <col min="9739" max="9984" width="4.1796875" style="1"/>
    <col min="9985" max="9985" width="3.7265625" style="1" customWidth="1"/>
    <col min="9986" max="9986" width="11" style="1" bestFit="1" customWidth="1"/>
    <col min="9987" max="9987" width="4.26953125" style="1" bestFit="1" customWidth="1"/>
    <col min="9988" max="9988" width="8.1796875" style="1" customWidth="1"/>
    <col min="9989" max="9989" width="7.81640625" style="1" customWidth="1"/>
    <col min="9990" max="9990" width="8.54296875" style="1" customWidth="1"/>
    <col min="9991" max="9991" width="12.54296875" style="1" customWidth="1"/>
    <col min="9992" max="9992" width="12.7265625" style="1" customWidth="1"/>
    <col min="9993" max="9993" width="14.26953125" style="1" bestFit="1" customWidth="1"/>
    <col min="9994" max="9994" width="17.453125" style="1" customWidth="1"/>
    <col min="9995" max="10240" width="4.1796875" style="1"/>
    <col min="10241" max="10241" width="3.7265625" style="1" customWidth="1"/>
    <col min="10242" max="10242" width="11" style="1" bestFit="1" customWidth="1"/>
    <col min="10243" max="10243" width="4.26953125" style="1" bestFit="1" customWidth="1"/>
    <col min="10244" max="10244" width="8.1796875" style="1" customWidth="1"/>
    <col min="10245" max="10245" width="7.81640625" style="1" customWidth="1"/>
    <col min="10246" max="10246" width="8.54296875" style="1" customWidth="1"/>
    <col min="10247" max="10247" width="12.54296875" style="1" customWidth="1"/>
    <col min="10248" max="10248" width="12.7265625" style="1" customWidth="1"/>
    <col min="10249" max="10249" width="14.26953125" style="1" bestFit="1" customWidth="1"/>
    <col min="10250" max="10250" width="17.453125" style="1" customWidth="1"/>
    <col min="10251" max="10496" width="4.1796875" style="1"/>
    <col min="10497" max="10497" width="3.7265625" style="1" customWidth="1"/>
    <col min="10498" max="10498" width="11" style="1" bestFit="1" customWidth="1"/>
    <col min="10499" max="10499" width="4.26953125" style="1" bestFit="1" customWidth="1"/>
    <col min="10500" max="10500" width="8.1796875" style="1" customWidth="1"/>
    <col min="10501" max="10501" width="7.81640625" style="1" customWidth="1"/>
    <col min="10502" max="10502" width="8.54296875" style="1" customWidth="1"/>
    <col min="10503" max="10503" width="12.54296875" style="1" customWidth="1"/>
    <col min="10504" max="10504" width="12.7265625" style="1" customWidth="1"/>
    <col min="10505" max="10505" width="14.26953125" style="1" bestFit="1" customWidth="1"/>
    <col min="10506" max="10506" width="17.453125" style="1" customWidth="1"/>
    <col min="10507" max="10752" width="4.1796875" style="1"/>
    <col min="10753" max="10753" width="3.7265625" style="1" customWidth="1"/>
    <col min="10754" max="10754" width="11" style="1" bestFit="1" customWidth="1"/>
    <col min="10755" max="10755" width="4.26953125" style="1" bestFit="1" customWidth="1"/>
    <col min="10756" max="10756" width="8.1796875" style="1" customWidth="1"/>
    <col min="10757" max="10757" width="7.81640625" style="1" customWidth="1"/>
    <col min="10758" max="10758" width="8.54296875" style="1" customWidth="1"/>
    <col min="10759" max="10759" width="12.54296875" style="1" customWidth="1"/>
    <col min="10760" max="10760" width="12.7265625" style="1" customWidth="1"/>
    <col min="10761" max="10761" width="14.26953125" style="1" bestFit="1" customWidth="1"/>
    <col min="10762" max="10762" width="17.453125" style="1" customWidth="1"/>
    <col min="10763" max="11008" width="4.1796875" style="1"/>
    <col min="11009" max="11009" width="3.7265625" style="1" customWidth="1"/>
    <col min="11010" max="11010" width="11" style="1" bestFit="1" customWidth="1"/>
    <col min="11011" max="11011" width="4.26953125" style="1" bestFit="1" customWidth="1"/>
    <col min="11012" max="11012" width="8.1796875" style="1" customWidth="1"/>
    <col min="11013" max="11013" width="7.81640625" style="1" customWidth="1"/>
    <col min="11014" max="11014" width="8.54296875" style="1" customWidth="1"/>
    <col min="11015" max="11015" width="12.54296875" style="1" customWidth="1"/>
    <col min="11016" max="11016" width="12.7265625" style="1" customWidth="1"/>
    <col min="11017" max="11017" width="14.26953125" style="1" bestFit="1" customWidth="1"/>
    <col min="11018" max="11018" width="17.453125" style="1" customWidth="1"/>
    <col min="11019" max="11264" width="4.1796875" style="1"/>
    <col min="11265" max="11265" width="3.7265625" style="1" customWidth="1"/>
    <col min="11266" max="11266" width="11" style="1" bestFit="1" customWidth="1"/>
    <col min="11267" max="11267" width="4.26953125" style="1" bestFit="1" customWidth="1"/>
    <col min="11268" max="11268" width="8.1796875" style="1" customWidth="1"/>
    <col min="11269" max="11269" width="7.81640625" style="1" customWidth="1"/>
    <col min="11270" max="11270" width="8.54296875" style="1" customWidth="1"/>
    <col min="11271" max="11271" width="12.54296875" style="1" customWidth="1"/>
    <col min="11272" max="11272" width="12.7265625" style="1" customWidth="1"/>
    <col min="11273" max="11273" width="14.26953125" style="1" bestFit="1" customWidth="1"/>
    <col min="11274" max="11274" width="17.453125" style="1" customWidth="1"/>
    <col min="11275" max="11520" width="4.1796875" style="1"/>
    <col min="11521" max="11521" width="3.7265625" style="1" customWidth="1"/>
    <col min="11522" max="11522" width="11" style="1" bestFit="1" customWidth="1"/>
    <col min="11523" max="11523" width="4.26953125" style="1" bestFit="1" customWidth="1"/>
    <col min="11524" max="11524" width="8.1796875" style="1" customWidth="1"/>
    <col min="11525" max="11525" width="7.81640625" style="1" customWidth="1"/>
    <col min="11526" max="11526" width="8.54296875" style="1" customWidth="1"/>
    <col min="11527" max="11527" width="12.54296875" style="1" customWidth="1"/>
    <col min="11528" max="11528" width="12.7265625" style="1" customWidth="1"/>
    <col min="11529" max="11529" width="14.26953125" style="1" bestFit="1" customWidth="1"/>
    <col min="11530" max="11530" width="17.453125" style="1" customWidth="1"/>
    <col min="11531" max="11776" width="4.1796875" style="1"/>
    <col min="11777" max="11777" width="3.7265625" style="1" customWidth="1"/>
    <col min="11778" max="11778" width="11" style="1" bestFit="1" customWidth="1"/>
    <col min="11779" max="11779" width="4.26953125" style="1" bestFit="1" customWidth="1"/>
    <col min="11780" max="11780" width="8.1796875" style="1" customWidth="1"/>
    <col min="11781" max="11781" width="7.81640625" style="1" customWidth="1"/>
    <col min="11782" max="11782" width="8.54296875" style="1" customWidth="1"/>
    <col min="11783" max="11783" width="12.54296875" style="1" customWidth="1"/>
    <col min="11784" max="11784" width="12.7265625" style="1" customWidth="1"/>
    <col min="11785" max="11785" width="14.26953125" style="1" bestFit="1" customWidth="1"/>
    <col min="11786" max="11786" width="17.453125" style="1" customWidth="1"/>
    <col min="11787" max="12032" width="4.1796875" style="1"/>
    <col min="12033" max="12033" width="3.7265625" style="1" customWidth="1"/>
    <col min="12034" max="12034" width="11" style="1" bestFit="1" customWidth="1"/>
    <col min="12035" max="12035" width="4.26953125" style="1" bestFit="1" customWidth="1"/>
    <col min="12036" max="12036" width="8.1796875" style="1" customWidth="1"/>
    <col min="12037" max="12037" width="7.81640625" style="1" customWidth="1"/>
    <col min="12038" max="12038" width="8.54296875" style="1" customWidth="1"/>
    <col min="12039" max="12039" width="12.54296875" style="1" customWidth="1"/>
    <col min="12040" max="12040" width="12.7265625" style="1" customWidth="1"/>
    <col min="12041" max="12041" width="14.26953125" style="1" bestFit="1" customWidth="1"/>
    <col min="12042" max="12042" width="17.453125" style="1" customWidth="1"/>
    <col min="12043" max="12288" width="4.1796875" style="1"/>
    <col min="12289" max="12289" width="3.7265625" style="1" customWidth="1"/>
    <col min="12290" max="12290" width="11" style="1" bestFit="1" customWidth="1"/>
    <col min="12291" max="12291" width="4.26953125" style="1" bestFit="1" customWidth="1"/>
    <col min="12292" max="12292" width="8.1796875" style="1" customWidth="1"/>
    <col min="12293" max="12293" width="7.81640625" style="1" customWidth="1"/>
    <col min="12294" max="12294" width="8.54296875" style="1" customWidth="1"/>
    <col min="12295" max="12295" width="12.54296875" style="1" customWidth="1"/>
    <col min="12296" max="12296" width="12.7265625" style="1" customWidth="1"/>
    <col min="12297" max="12297" width="14.26953125" style="1" bestFit="1" customWidth="1"/>
    <col min="12298" max="12298" width="17.453125" style="1" customWidth="1"/>
    <col min="12299" max="12544" width="4.1796875" style="1"/>
    <col min="12545" max="12545" width="3.7265625" style="1" customWidth="1"/>
    <col min="12546" max="12546" width="11" style="1" bestFit="1" customWidth="1"/>
    <col min="12547" max="12547" width="4.26953125" style="1" bestFit="1" customWidth="1"/>
    <col min="12548" max="12548" width="8.1796875" style="1" customWidth="1"/>
    <col min="12549" max="12549" width="7.81640625" style="1" customWidth="1"/>
    <col min="12550" max="12550" width="8.54296875" style="1" customWidth="1"/>
    <col min="12551" max="12551" width="12.54296875" style="1" customWidth="1"/>
    <col min="12552" max="12552" width="12.7265625" style="1" customWidth="1"/>
    <col min="12553" max="12553" width="14.26953125" style="1" bestFit="1" customWidth="1"/>
    <col min="12554" max="12554" width="17.453125" style="1" customWidth="1"/>
    <col min="12555" max="12800" width="4.1796875" style="1"/>
    <col min="12801" max="12801" width="3.7265625" style="1" customWidth="1"/>
    <col min="12802" max="12802" width="11" style="1" bestFit="1" customWidth="1"/>
    <col min="12803" max="12803" width="4.26953125" style="1" bestFit="1" customWidth="1"/>
    <col min="12804" max="12804" width="8.1796875" style="1" customWidth="1"/>
    <col min="12805" max="12805" width="7.81640625" style="1" customWidth="1"/>
    <col min="12806" max="12806" width="8.54296875" style="1" customWidth="1"/>
    <col min="12807" max="12807" width="12.54296875" style="1" customWidth="1"/>
    <col min="12808" max="12808" width="12.7265625" style="1" customWidth="1"/>
    <col min="12809" max="12809" width="14.26953125" style="1" bestFit="1" customWidth="1"/>
    <col min="12810" max="12810" width="17.453125" style="1" customWidth="1"/>
    <col min="12811" max="13056" width="4.1796875" style="1"/>
    <col min="13057" max="13057" width="3.7265625" style="1" customWidth="1"/>
    <col min="13058" max="13058" width="11" style="1" bestFit="1" customWidth="1"/>
    <col min="13059" max="13059" width="4.26953125" style="1" bestFit="1" customWidth="1"/>
    <col min="13060" max="13060" width="8.1796875" style="1" customWidth="1"/>
    <col min="13061" max="13061" width="7.81640625" style="1" customWidth="1"/>
    <col min="13062" max="13062" width="8.54296875" style="1" customWidth="1"/>
    <col min="13063" max="13063" width="12.54296875" style="1" customWidth="1"/>
    <col min="13064" max="13064" width="12.7265625" style="1" customWidth="1"/>
    <col min="13065" max="13065" width="14.26953125" style="1" bestFit="1" customWidth="1"/>
    <col min="13066" max="13066" width="17.453125" style="1" customWidth="1"/>
    <col min="13067" max="13312" width="4.1796875" style="1"/>
    <col min="13313" max="13313" width="3.7265625" style="1" customWidth="1"/>
    <col min="13314" max="13314" width="11" style="1" bestFit="1" customWidth="1"/>
    <col min="13315" max="13315" width="4.26953125" style="1" bestFit="1" customWidth="1"/>
    <col min="13316" max="13316" width="8.1796875" style="1" customWidth="1"/>
    <col min="13317" max="13317" width="7.81640625" style="1" customWidth="1"/>
    <col min="13318" max="13318" width="8.54296875" style="1" customWidth="1"/>
    <col min="13319" max="13319" width="12.54296875" style="1" customWidth="1"/>
    <col min="13320" max="13320" width="12.7265625" style="1" customWidth="1"/>
    <col min="13321" max="13321" width="14.26953125" style="1" bestFit="1" customWidth="1"/>
    <col min="13322" max="13322" width="17.453125" style="1" customWidth="1"/>
    <col min="13323" max="13568" width="4.1796875" style="1"/>
    <col min="13569" max="13569" width="3.7265625" style="1" customWidth="1"/>
    <col min="13570" max="13570" width="11" style="1" bestFit="1" customWidth="1"/>
    <col min="13571" max="13571" width="4.26953125" style="1" bestFit="1" customWidth="1"/>
    <col min="13572" max="13572" width="8.1796875" style="1" customWidth="1"/>
    <col min="13573" max="13573" width="7.81640625" style="1" customWidth="1"/>
    <col min="13574" max="13574" width="8.54296875" style="1" customWidth="1"/>
    <col min="13575" max="13575" width="12.54296875" style="1" customWidth="1"/>
    <col min="13576" max="13576" width="12.7265625" style="1" customWidth="1"/>
    <col min="13577" max="13577" width="14.26953125" style="1" bestFit="1" customWidth="1"/>
    <col min="13578" max="13578" width="17.453125" style="1" customWidth="1"/>
    <col min="13579" max="13824" width="4.1796875" style="1"/>
    <col min="13825" max="13825" width="3.7265625" style="1" customWidth="1"/>
    <col min="13826" max="13826" width="11" style="1" bestFit="1" customWidth="1"/>
    <col min="13827" max="13827" width="4.26953125" style="1" bestFit="1" customWidth="1"/>
    <col min="13828" max="13828" width="8.1796875" style="1" customWidth="1"/>
    <col min="13829" max="13829" width="7.81640625" style="1" customWidth="1"/>
    <col min="13830" max="13830" width="8.54296875" style="1" customWidth="1"/>
    <col min="13831" max="13831" width="12.54296875" style="1" customWidth="1"/>
    <col min="13832" max="13832" width="12.7265625" style="1" customWidth="1"/>
    <col min="13833" max="13833" width="14.26953125" style="1" bestFit="1" customWidth="1"/>
    <col min="13834" max="13834" width="17.453125" style="1" customWidth="1"/>
    <col min="13835" max="14080" width="4.1796875" style="1"/>
    <col min="14081" max="14081" width="3.7265625" style="1" customWidth="1"/>
    <col min="14082" max="14082" width="11" style="1" bestFit="1" customWidth="1"/>
    <col min="14083" max="14083" width="4.26953125" style="1" bestFit="1" customWidth="1"/>
    <col min="14084" max="14084" width="8.1796875" style="1" customWidth="1"/>
    <col min="14085" max="14085" width="7.81640625" style="1" customWidth="1"/>
    <col min="14086" max="14086" width="8.54296875" style="1" customWidth="1"/>
    <col min="14087" max="14087" width="12.54296875" style="1" customWidth="1"/>
    <col min="14088" max="14088" width="12.7265625" style="1" customWidth="1"/>
    <col min="14089" max="14089" width="14.26953125" style="1" bestFit="1" customWidth="1"/>
    <col min="14090" max="14090" width="17.453125" style="1" customWidth="1"/>
    <col min="14091" max="14336" width="4.1796875" style="1"/>
    <col min="14337" max="14337" width="3.7265625" style="1" customWidth="1"/>
    <col min="14338" max="14338" width="11" style="1" bestFit="1" customWidth="1"/>
    <col min="14339" max="14339" width="4.26953125" style="1" bestFit="1" customWidth="1"/>
    <col min="14340" max="14340" width="8.1796875" style="1" customWidth="1"/>
    <col min="14341" max="14341" width="7.81640625" style="1" customWidth="1"/>
    <col min="14342" max="14342" width="8.54296875" style="1" customWidth="1"/>
    <col min="14343" max="14343" width="12.54296875" style="1" customWidth="1"/>
    <col min="14344" max="14344" width="12.7265625" style="1" customWidth="1"/>
    <col min="14345" max="14345" width="14.26953125" style="1" bestFit="1" customWidth="1"/>
    <col min="14346" max="14346" width="17.453125" style="1" customWidth="1"/>
    <col min="14347" max="14592" width="4.1796875" style="1"/>
    <col min="14593" max="14593" width="3.7265625" style="1" customWidth="1"/>
    <col min="14594" max="14594" width="11" style="1" bestFit="1" customWidth="1"/>
    <col min="14595" max="14595" width="4.26953125" style="1" bestFit="1" customWidth="1"/>
    <col min="14596" max="14596" width="8.1796875" style="1" customWidth="1"/>
    <col min="14597" max="14597" width="7.81640625" style="1" customWidth="1"/>
    <col min="14598" max="14598" width="8.54296875" style="1" customWidth="1"/>
    <col min="14599" max="14599" width="12.54296875" style="1" customWidth="1"/>
    <col min="14600" max="14600" width="12.7265625" style="1" customWidth="1"/>
    <col min="14601" max="14601" width="14.26953125" style="1" bestFit="1" customWidth="1"/>
    <col min="14602" max="14602" width="17.453125" style="1" customWidth="1"/>
    <col min="14603" max="14848" width="4.1796875" style="1"/>
    <col min="14849" max="14849" width="3.7265625" style="1" customWidth="1"/>
    <col min="14850" max="14850" width="11" style="1" bestFit="1" customWidth="1"/>
    <col min="14851" max="14851" width="4.26953125" style="1" bestFit="1" customWidth="1"/>
    <col min="14852" max="14852" width="8.1796875" style="1" customWidth="1"/>
    <col min="14853" max="14853" width="7.81640625" style="1" customWidth="1"/>
    <col min="14854" max="14854" width="8.54296875" style="1" customWidth="1"/>
    <col min="14855" max="14855" width="12.54296875" style="1" customWidth="1"/>
    <col min="14856" max="14856" width="12.7265625" style="1" customWidth="1"/>
    <col min="14857" max="14857" width="14.26953125" style="1" bestFit="1" customWidth="1"/>
    <col min="14858" max="14858" width="17.453125" style="1" customWidth="1"/>
    <col min="14859" max="15104" width="4.1796875" style="1"/>
    <col min="15105" max="15105" width="3.7265625" style="1" customWidth="1"/>
    <col min="15106" max="15106" width="11" style="1" bestFit="1" customWidth="1"/>
    <col min="15107" max="15107" width="4.26953125" style="1" bestFit="1" customWidth="1"/>
    <col min="15108" max="15108" width="8.1796875" style="1" customWidth="1"/>
    <col min="15109" max="15109" width="7.81640625" style="1" customWidth="1"/>
    <col min="15110" max="15110" width="8.54296875" style="1" customWidth="1"/>
    <col min="15111" max="15111" width="12.54296875" style="1" customWidth="1"/>
    <col min="15112" max="15112" width="12.7265625" style="1" customWidth="1"/>
    <col min="15113" max="15113" width="14.26953125" style="1" bestFit="1" customWidth="1"/>
    <col min="15114" max="15114" width="17.453125" style="1" customWidth="1"/>
    <col min="15115" max="15360" width="4.1796875" style="1"/>
    <col min="15361" max="15361" width="3.7265625" style="1" customWidth="1"/>
    <col min="15362" max="15362" width="11" style="1" bestFit="1" customWidth="1"/>
    <col min="15363" max="15363" width="4.26953125" style="1" bestFit="1" customWidth="1"/>
    <col min="15364" max="15364" width="8.1796875" style="1" customWidth="1"/>
    <col min="15365" max="15365" width="7.81640625" style="1" customWidth="1"/>
    <col min="15366" max="15366" width="8.54296875" style="1" customWidth="1"/>
    <col min="15367" max="15367" width="12.54296875" style="1" customWidth="1"/>
    <col min="15368" max="15368" width="12.7265625" style="1" customWidth="1"/>
    <col min="15369" max="15369" width="14.26953125" style="1" bestFit="1" customWidth="1"/>
    <col min="15370" max="15370" width="17.453125" style="1" customWidth="1"/>
    <col min="15371" max="15616" width="4.1796875" style="1"/>
    <col min="15617" max="15617" width="3.7265625" style="1" customWidth="1"/>
    <col min="15618" max="15618" width="11" style="1" bestFit="1" customWidth="1"/>
    <col min="15619" max="15619" width="4.26953125" style="1" bestFit="1" customWidth="1"/>
    <col min="15620" max="15620" width="8.1796875" style="1" customWidth="1"/>
    <col min="15621" max="15621" width="7.81640625" style="1" customWidth="1"/>
    <col min="15622" max="15622" width="8.54296875" style="1" customWidth="1"/>
    <col min="15623" max="15623" width="12.54296875" style="1" customWidth="1"/>
    <col min="15624" max="15624" width="12.7265625" style="1" customWidth="1"/>
    <col min="15625" max="15625" width="14.26953125" style="1" bestFit="1" customWidth="1"/>
    <col min="15626" max="15626" width="17.453125" style="1" customWidth="1"/>
    <col min="15627" max="15872" width="4.1796875" style="1"/>
    <col min="15873" max="15873" width="3.7265625" style="1" customWidth="1"/>
    <col min="15874" max="15874" width="11" style="1" bestFit="1" customWidth="1"/>
    <col min="15875" max="15875" width="4.26953125" style="1" bestFit="1" customWidth="1"/>
    <col min="15876" max="15876" width="8.1796875" style="1" customWidth="1"/>
    <col min="15877" max="15877" width="7.81640625" style="1" customWidth="1"/>
    <col min="15878" max="15878" width="8.54296875" style="1" customWidth="1"/>
    <col min="15879" max="15879" width="12.54296875" style="1" customWidth="1"/>
    <col min="15880" max="15880" width="12.7265625" style="1" customWidth="1"/>
    <col min="15881" max="15881" width="14.26953125" style="1" bestFit="1" customWidth="1"/>
    <col min="15882" max="15882" width="17.453125" style="1" customWidth="1"/>
    <col min="15883" max="16128" width="4.1796875" style="1"/>
    <col min="16129" max="16129" width="3.7265625" style="1" customWidth="1"/>
    <col min="16130" max="16130" width="11" style="1" bestFit="1" customWidth="1"/>
    <col min="16131" max="16131" width="4.26953125" style="1" bestFit="1" customWidth="1"/>
    <col min="16132" max="16132" width="8.1796875" style="1" customWidth="1"/>
    <col min="16133" max="16133" width="7.81640625" style="1" customWidth="1"/>
    <col min="16134" max="16134" width="8.54296875" style="1" customWidth="1"/>
    <col min="16135" max="16135" width="12.54296875" style="1" customWidth="1"/>
    <col min="16136" max="16136" width="12.7265625" style="1" customWidth="1"/>
    <col min="16137" max="16137" width="14.26953125" style="1" bestFit="1" customWidth="1"/>
    <col min="16138" max="16138" width="17.453125" style="1" customWidth="1"/>
    <col min="16139" max="16384" width="4.1796875" style="1"/>
  </cols>
  <sheetData>
    <row r="1" spans="1:14" ht="36" customHeight="1" x14ac:dyDescent="0.45">
      <c r="B1" s="68"/>
      <c r="C1" s="2" t="s">
        <v>11</v>
      </c>
      <c r="K1" s="52" t="s">
        <v>0</v>
      </c>
      <c r="L1" s="53">
        <v>22.5</v>
      </c>
      <c r="N1" s="56" t="s">
        <v>61</v>
      </c>
    </row>
    <row r="2" spans="1:14" ht="32" x14ac:dyDescent="0.45">
      <c r="C2" s="3" t="s">
        <v>2</v>
      </c>
      <c r="D2" s="3" t="s">
        <v>1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L2" s="3" t="s">
        <v>9</v>
      </c>
    </row>
    <row r="3" spans="1:14" x14ac:dyDescent="0.45">
      <c r="A3" s="68">
        <f ca="1">DATE(YEAR(TODAY()),6,17)</f>
        <v>45094</v>
      </c>
      <c r="B3" s="68">
        <f ca="1">A3+IF(WEEKDAY(A3,2)&lt;6,0,IF(WEEKDAY(A3,2)=6,2,1))</f>
        <v>45096</v>
      </c>
      <c r="C3" s="4">
        <v>1</v>
      </c>
      <c r="D3" s="5">
        <f ca="1">B3</f>
        <v>45096</v>
      </c>
      <c r="E3" s="49"/>
      <c r="F3" s="6">
        <v>0.14583333333333334</v>
      </c>
      <c r="G3" s="6">
        <v>0.35416666666666669</v>
      </c>
      <c r="H3" s="6">
        <v>4.1666666666666664E-2</v>
      </c>
      <c r="I3" s="49"/>
      <c r="J3" s="49"/>
      <c r="L3" s="66"/>
    </row>
    <row r="4" spans="1:14" x14ac:dyDescent="0.45">
      <c r="A4" s="68">
        <f ca="1">B3+1</f>
        <v>45097</v>
      </c>
      <c r="B4" s="68">
        <f t="shared" ref="B4:B21" ca="1" si="0">A4+IF(WEEKDAY(A4,2)&lt;6,0,IF(WEEKDAY(A4,2)=6,2,1))</f>
        <v>45097</v>
      </c>
      <c r="C4" s="4">
        <v>2</v>
      </c>
      <c r="D4" s="5">
        <f t="shared" ref="D4:D21" ca="1" si="1">B4</f>
        <v>45097</v>
      </c>
      <c r="E4" s="49"/>
      <c r="F4" s="6">
        <v>0.25</v>
      </c>
      <c r="G4" s="6">
        <v>0.4375</v>
      </c>
      <c r="H4" s="6">
        <v>4.1666666666666664E-2</v>
      </c>
      <c r="I4" s="49"/>
      <c r="J4" s="49"/>
      <c r="L4" s="66"/>
    </row>
    <row r="5" spans="1:14" x14ac:dyDescent="0.45">
      <c r="A5" s="68">
        <f t="shared" ref="A5:A21" ca="1" si="2">B4+1</f>
        <v>45098</v>
      </c>
      <c r="B5" s="68">
        <f t="shared" ca="1" si="0"/>
        <v>45098</v>
      </c>
      <c r="C5" s="4">
        <v>3</v>
      </c>
      <c r="D5" s="5">
        <f t="shared" ca="1" si="1"/>
        <v>45098</v>
      </c>
      <c r="E5" s="49"/>
      <c r="F5" s="6">
        <v>0.1875</v>
      </c>
      <c r="G5" s="6">
        <v>0.375</v>
      </c>
      <c r="H5" s="6">
        <v>8.3333333333333329E-2</v>
      </c>
      <c r="I5" s="49"/>
      <c r="J5" s="49"/>
      <c r="L5" s="66"/>
    </row>
    <row r="6" spans="1:14" x14ac:dyDescent="0.45">
      <c r="A6" s="68">
        <f t="shared" ca="1" si="2"/>
        <v>45099</v>
      </c>
      <c r="B6" s="68">
        <f t="shared" ca="1" si="0"/>
        <v>45099</v>
      </c>
      <c r="C6" s="4">
        <v>4</v>
      </c>
      <c r="D6" s="5">
        <f t="shared" ca="1" si="1"/>
        <v>45099</v>
      </c>
      <c r="E6" s="49"/>
      <c r="F6" s="6">
        <v>0.27083333333333331</v>
      </c>
      <c r="G6" s="6">
        <v>0.58333333333333326</v>
      </c>
      <c r="H6" s="6">
        <v>8.3333333333333329E-2</v>
      </c>
      <c r="I6" s="49"/>
      <c r="J6" s="49"/>
      <c r="L6" s="66"/>
    </row>
    <row r="7" spans="1:14" x14ac:dyDescent="0.45">
      <c r="A7" s="68">
        <f t="shared" ca="1" si="2"/>
        <v>45100</v>
      </c>
      <c r="B7" s="68">
        <f t="shared" ca="1" si="0"/>
        <v>45100</v>
      </c>
      <c r="C7" s="4">
        <v>5</v>
      </c>
      <c r="D7" s="5">
        <f t="shared" ca="1" si="1"/>
        <v>45100</v>
      </c>
      <c r="E7" s="49"/>
      <c r="F7" s="6">
        <v>0.25</v>
      </c>
      <c r="G7" s="6">
        <v>0.58333333333333326</v>
      </c>
      <c r="H7" s="6">
        <v>8.3333333333333329E-2</v>
      </c>
      <c r="I7" s="49"/>
      <c r="J7" s="49"/>
      <c r="L7" s="66"/>
    </row>
    <row r="8" spans="1:14" x14ac:dyDescent="0.45">
      <c r="A8" s="68">
        <f t="shared" ca="1" si="2"/>
        <v>45101</v>
      </c>
      <c r="B8" s="68">
        <f t="shared" ca="1" si="0"/>
        <v>45103</v>
      </c>
      <c r="C8" s="4">
        <v>6</v>
      </c>
      <c r="D8" s="5">
        <f t="shared" ca="1" si="1"/>
        <v>45103</v>
      </c>
      <c r="E8" s="49"/>
      <c r="F8" s="6">
        <v>0.14583333333333334</v>
      </c>
      <c r="G8" s="6">
        <v>0.39583333333333337</v>
      </c>
      <c r="H8" s="6">
        <v>2.0833333333333332E-2</v>
      </c>
      <c r="I8" s="49"/>
      <c r="J8" s="49"/>
      <c r="L8" s="66"/>
    </row>
    <row r="9" spans="1:14" x14ac:dyDescent="0.45">
      <c r="A9" s="68">
        <f t="shared" ca="1" si="2"/>
        <v>45104</v>
      </c>
      <c r="B9" s="68">
        <f t="shared" ca="1" si="0"/>
        <v>45104</v>
      </c>
      <c r="C9" s="4">
        <v>7</v>
      </c>
      <c r="D9" s="5">
        <f t="shared" ca="1" si="1"/>
        <v>45104</v>
      </c>
      <c r="E9" s="49"/>
      <c r="F9" s="6">
        <v>0.25</v>
      </c>
      <c r="G9" s="6">
        <v>0.625</v>
      </c>
      <c r="H9" s="6">
        <v>8.3333333333333329E-2</v>
      </c>
      <c r="I9" s="49"/>
      <c r="J9" s="49"/>
      <c r="L9" s="66"/>
    </row>
    <row r="10" spans="1:14" x14ac:dyDescent="0.45">
      <c r="A10" s="68">
        <f t="shared" ca="1" si="2"/>
        <v>45105</v>
      </c>
      <c r="B10" s="68">
        <f t="shared" ca="1" si="0"/>
        <v>45105</v>
      </c>
      <c r="C10" s="4">
        <v>20</v>
      </c>
      <c r="D10" s="5">
        <f t="shared" ca="1" si="1"/>
        <v>45105</v>
      </c>
      <c r="E10" s="49"/>
      <c r="F10" s="6">
        <v>0.16666666666666666</v>
      </c>
      <c r="G10" s="6">
        <v>0.41666666666666663</v>
      </c>
      <c r="H10" s="6">
        <v>4.1666666666666664E-2</v>
      </c>
      <c r="I10" s="49"/>
      <c r="J10" s="49"/>
      <c r="L10" s="66"/>
    </row>
    <row r="11" spans="1:14" x14ac:dyDescent="0.45">
      <c r="A11" s="68">
        <f t="shared" ca="1" si="2"/>
        <v>45106</v>
      </c>
      <c r="B11" s="68">
        <f t="shared" ca="1" si="0"/>
        <v>45106</v>
      </c>
      <c r="C11" s="4">
        <v>21</v>
      </c>
      <c r="D11" s="5">
        <f t="shared" ca="1" si="1"/>
        <v>45106</v>
      </c>
      <c r="E11" s="49"/>
      <c r="F11" s="6">
        <v>0.125</v>
      </c>
      <c r="G11" s="6">
        <v>0.5</v>
      </c>
      <c r="H11" s="6">
        <v>6.25E-2</v>
      </c>
      <c r="I11" s="49"/>
      <c r="J11" s="49"/>
      <c r="L11" s="66"/>
    </row>
    <row r="12" spans="1:14" x14ac:dyDescent="0.45">
      <c r="A12" s="68">
        <f t="shared" ca="1" si="2"/>
        <v>45107</v>
      </c>
      <c r="B12" s="68">
        <f t="shared" ca="1" si="0"/>
        <v>45107</v>
      </c>
      <c r="C12" s="4">
        <v>22</v>
      </c>
      <c r="D12" s="5">
        <f t="shared" ca="1" si="1"/>
        <v>45107</v>
      </c>
      <c r="E12" s="49"/>
      <c r="F12" s="6">
        <v>0.29166666666666669</v>
      </c>
      <c r="G12" s="6">
        <v>0.5625</v>
      </c>
      <c r="H12" s="6">
        <v>2.0833333333333332E-2</v>
      </c>
      <c r="I12" s="49"/>
      <c r="J12" s="49"/>
      <c r="L12" s="66"/>
    </row>
    <row r="13" spans="1:14" x14ac:dyDescent="0.45">
      <c r="A13" s="68">
        <f t="shared" ca="1" si="2"/>
        <v>45108</v>
      </c>
      <c r="B13" s="68">
        <f t="shared" ca="1" si="0"/>
        <v>45110</v>
      </c>
      <c r="C13" s="4">
        <v>23</v>
      </c>
      <c r="D13" s="5">
        <f t="shared" ca="1" si="1"/>
        <v>45110</v>
      </c>
      <c r="E13" s="49"/>
      <c r="F13" s="6">
        <v>0.1875</v>
      </c>
      <c r="G13" s="6">
        <v>0.47916666666666669</v>
      </c>
      <c r="H13" s="6">
        <v>4.1666666666666664E-2</v>
      </c>
      <c r="I13" s="49"/>
      <c r="J13" s="49"/>
      <c r="L13" s="66"/>
    </row>
    <row r="14" spans="1:14" x14ac:dyDescent="0.45">
      <c r="A14" s="68">
        <f t="shared" ca="1" si="2"/>
        <v>45111</v>
      </c>
      <c r="B14" s="68">
        <f t="shared" ca="1" si="0"/>
        <v>45111</v>
      </c>
      <c r="C14" s="4">
        <v>24</v>
      </c>
      <c r="D14" s="5">
        <f t="shared" ca="1" si="1"/>
        <v>45111</v>
      </c>
      <c r="E14" s="49"/>
      <c r="F14" s="6">
        <v>0.25</v>
      </c>
      <c r="G14" s="6">
        <v>0.39583333333333337</v>
      </c>
      <c r="H14" s="6">
        <v>2.0833333333333332E-2</v>
      </c>
      <c r="I14" s="49"/>
      <c r="J14" s="49"/>
      <c r="L14" s="66"/>
    </row>
    <row r="15" spans="1:14" x14ac:dyDescent="0.45">
      <c r="A15" s="68">
        <f t="shared" ca="1" si="2"/>
        <v>45112</v>
      </c>
      <c r="B15" s="68">
        <f t="shared" ca="1" si="0"/>
        <v>45112</v>
      </c>
      <c r="C15" s="4">
        <v>25</v>
      </c>
      <c r="D15" s="5">
        <f t="shared" ca="1" si="1"/>
        <v>45112</v>
      </c>
      <c r="E15" s="49"/>
      <c r="F15" s="6">
        <v>0.20833333333333334</v>
      </c>
      <c r="G15" s="6">
        <v>0.4375</v>
      </c>
      <c r="H15" s="6">
        <v>6.25E-2</v>
      </c>
      <c r="I15" s="49"/>
      <c r="J15" s="49"/>
      <c r="L15" s="66"/>
    </row>
    <row r="16" spans="1:14" x14ac:dyDescent="0.45">
      <c r="A16" s="68">
        <f t="shared" ca="1" si="2"/>
        <v>45113</v>
      </c>
      <c r="B16" s="68">
        <f t="shared" ca="1" si="0"/>
        <v>45113</v>
      </c>
      <c r="C16" s="4">
        <v>26</v>
      </c>
      <c r="D16" s="5">
        <f t="shared" ca="1" si="1"/>
        <v>45113</v>
      </c>
      <c r="E16" s="49"/>
      <c r="F16" s="6">
        <v>0.27083333333333331</v>
      </c>
      <c r="G16" s="6">
        <v>0.41666666666666663</v>
      </c>
      <c r="H16" s="6">
        <v>4.1666666666666664E-2</v>
      </c>
      <c r="I16" s="49"/>
      <c r="J16" s="49"/>
      <c r="L16" s="66"/>
    </row>
    <row r="17" spans="1:12" x14ac:dyDescent="0.45">
      <c r="A17" s="68">
        <f t="shared" ca="1" si="2"/>
        <v>45114</v>
      </c>
      <c r="B17" s="68">
        <f t="shared" ca="1" si="0"/>
        <v>45114</v>
      </c>
      <c r="C17" s="4">
        <v>27</v>
      </c>
      <c r="D17" s="5">
        <f t="shared" ca="1" si="1"/>
        <v>45114</v>
      </c>
      <c r="E17" s="49"/>
      <c r="F17" s="6">
        <v>0.375</v>
      </c>
      <c r="G17" s="6">
        <v>0.70833333333333326</v>
      </c>
      <c r="H17" s="6">
        <v>6.25E-2</v>
      </c>
      <c r="I17" s="49"/>
      <c r="J17" s="49"/>
      <c r="L17" s="66"/>
    </row>
    <row r="18" spans="1:12" x14ac:dyDescent="0.45">
      <c r="A18" s="68">
        <f t="shared" ca="1" si="2"/>
        <v>45115</v>
      </c>
      <c r="B18" s="68">
        <f t="shared" ca="1" si="0"/>
        <v>45117</v>
      </c>
      <c r="C18" s="4">
        <v>28</v>
      </c>
      <c r="D18" s="5">
        <f t="shared" ca="1" si="1"/>
        <v>45117</v>
      </c>
      <c r="E18" s="49"/>
      <c r="F18" s="6">
        <v>0.35416666666666669</v>
      </c>
      <c r="G18" s="6">
        <v>0.66666666666666674</v>
      </c>
      <c r="H18" s="6">
        <v>6.25E-2</v>
      </c>
      <c r="I18" s="49"/>
      <c r="J18" s="49"/>
      <c r="L18" s="66"/>
    </row>
    <row r="19" spans="1:12" x14ac:dyDescent="0.45">
      <c r="A19" s="68">
        <f t="shared" ca="1" si="2"/>
        <v>45118</v>
      </c>
      <c r="B19" s="68">
        <f t="shared" ca="1" si="0"/>
        <v>45118</v>
      </c>
      <c r="C19" s="4">
        <v>29</v>
      </c>
      <c r="D19" s="5">
        <f t="shared" ca="1" si="1"/>
        <v>45118</v>
      </c>
      <c r="E19" s="49"/>
      <c r="F19" s="6">
        <v>0.3125</v>
      </c>
      <c r="G19" s="6">
        <v>0.45833333333333337</v>
      </c>
      <c r="H19" s="6">
        <v>6.25E-2</v>
      </c>
      <c r="I19" s="49"/>
      <c r="J19" s="49"/>
      <c r="L19" s="66"/>
    </row>
    <row r="20" spans="1:12" x14ac:dyDescent="0.45">
      <c r="A20" s="68">
        <f t="shared" ca="1" si="2"/>
        <v>45119</v>
      </c>
      <c r="B20" s="68">
        <f t="shared" ca="1" si="0"/>
        <v>45119</v>
      </c>
      <c r="C20" s="4">
        <v>30</v>
      </c>
      <c r="D20" s="5">
        <f t="shared" ca="1" si="1"/>
        <v>45119</v>
      </c>
      <c r="E20" s="49"/>
      <c r="F20" s="6">
        <v>0.22916666666666666</v>
      </c>
      <c r="G20" s="6">
        <v>0.47916666666666663</v>
      </c>
      <c r="H20" s="6">
        <v>6.25E-2</v>
      </c>
      <c r="I20" s="49"/>
      <c r="J20" s="49"/>
      <c r="L20" s="66"/>
    </row>
    <row r="21" spans="1:12" x14ac:dyDescent="0.45">
      <c r="A21" s="68">
        <f t="shared" ca="1" si="2"/>
        <v>45120</v>
      </c>
      <c r="B21" s="68">
        <f t="shared" ca="1" si="0"/>
        <v>45120</v>
      </c>
      <c r="C21" s="4">
        <v>31</v>
      </c>
      <c r="D21" s="5">
        <f t="shared" ca="1" si="1"/>
        <v>45120</v>
      </c>
      <c r="E21" s="49"/>
      <c r="F21" s="6">
        <v>0.29166666666666669</v>
      </c>
      <c r="G21" s="6">
        <v>0.45833333333333337</v>
      </c>
      <c r="H21" s="6">
        <v>4.1666666666666664E-2</v>
      </c>
      <c r="I21" s="49"/>
      <c r="J21" s="49"/>
      <c r="L21" s="66"/>
    </row>
    <row r="23" spans="1:12" x14ac:dyDescent="0.45">
      <c r="H23" s="48" t="s">
        <v>12</v>
      </c>
      <c r="I23" s="49"/>
      <c r="J23" s="49"/>
      <c r="K23" s="48" t="s">
        <v>10</v>
      </c>
      <c r="L23" s="49"/>
    </row>
  </sheetData>
  <pageMargins left="0.64" right="0.47" top="0.984251969" bottom="0.984251969" header="0.4921259845" footer="0.4921259845"/>
  <pageSetup paperSize="9" scale="93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F4ABE-5F98-491D-9CA1-0B020FCA3777}">
  <sheetPr>
    <tabColor indexed="42"/>
    <pageSetUpPr fitToPage="1"/>
  </sheetPr>
  <dimension ref="A1:L23"/>
  <sheetViews>
    <sheetView topLeftCell="C1" workbookViewId="0">
      <selection activeCell="C1" sqref="C1"/>
    </sheetView>
  </sheetViews>
  <sheetFormatPr baseColWidth="10" defaultColWidth="4.1796875" defaultRowHeight="16" x14ac:dyDescent="0.45"/>
  <cols>
    <col min="1" max="2" width="9.81640625" style="1" hidden="1" customWidth="1"/>
    <col min="3" max="3" width="7" style="1" customWidth="1"/>
    <col min="4" max="4" width="11" style="1" customWidth="1"/>
    <col min="5" max="5" width="5.7265625" style="1" customWidth="1"/>
    <col min="6" max="6" width="8.1796875" style="1" customWidth="1"/>
    <col min="7" max="7" width="7.81640625" style="1" customWidth="1"/>
    <col min="8" max="8" width="8.54296875" style="1" customWidth="1"/>
    <col min="9" max="9" width="12.54296875" style="1" customWidth="1"/>
    <col min="10" max="10" width="12.7265625" style="1" customWidth="1"/>
    <col min="11" max="11" width="16.1796875" style="1" customWidth="1"/>
    <col min="12" max="12" width="14.26953125" style="1" customWidth="1"/>
    <col min="13" max="256" width="4.1796875" style="1"/>
    <col min="257" max="257" width="3.7265625" style="1" customWidth="1"/>
    <col min="258" max="258" width="11" style="1" bestFit="1" customWidth="1"/>
    <col min="259" max="259" width="4.26953125" style="1" bestFit="1" customWidth="1"/>
    <col min="260" max="260" width="8.1796875" style="1" customWidth="1"/>
    <col min="261" max="261" width="7.81640625" style="1" customWidth="1"/>
    <col min="262" max="262" width="8.54296875" style="1" customWidth="1"/>
    <col min="263" max="263" width="12.54296875" style="1" customWidth="1"/>
    <col min="264" max="264" width="12.7265625" style="1" customWidth="1"/>
    <col min="265" max="265" width="14.26953125" style="1" bestFit="1" customWidth="1"/>
    <col min="266" max="266" width="17.453125" style="1" customWidth="1"/>
    <col min="267" max="512" width="4.1796875" style="1"/>
    <col min="513" max="513" width="3.7265625" style="1" customWidth="1"/>
    <col min="514" max="514" width="11" style="1" bestFit="1" customWidth="1"/>
    <col min="515" max="515" width="4.26953125" style="1" bestFit="1" customWidth="1"/>
    <col min="516" max="516" width="8.1796875" style="1" customWidth="1"/>
    <col min="517" max="517" width="7.81640625" style="1" customWidth="1"/>
    <col min="518" max="518" width="8.54296875" style="1" customWidth="1"/>
    <col min="519" max="519" width="12.54296875" style="1" customWidth="1"/>
    <col min="520" max="520" width="12.7265625" style="1" customWidth="1"/>
    <col min="521" max="521" width="14.26953125" style="1" bestFit="1" customWidth="1"/>
    <col min="522" max="522" width="17.453125" style="1" customWidth="1"/>
    <col min="523" max="768" width="4.1796875" style="1"/>
    <col min="769" max="769" width="3.7265625" style="1" customWidth="1"/>
    <col min="770" max="770" width="11" style="1" bestFit="1" customWidth="1"/>
    <col min="771" max="771" width="4.26953125" style="1" bestFit="1" customWidth="1"/>
    <col min="772" max="772" width="8.1796875" style="1" customWidth="1"/>
    <col min="773" max="773" width="7.81640625" style="1" customWidth="1"/>
    <col min="774" max="774" width="8.54296875" style="1" customWidth="1"/>
    <col min="775" max="775" width="12.54296875" style="1" customWidth="1"/>
    <col min="776" max="776" width="12.7265625" style="1" customWidth="1"/>
    <col min="777" max="777" width="14.26953125" style="1" bestFit="1" customWidth="1"/>
    <col min="778" max="778" width="17.453125" style="1" customWidth="1"/>
    <col min="779" max="1024" width="4.1796875" style="1"/>
    <col min="1025" max="1025" width="3.7265625" style="1" customWidth="1"/>
    <col min="1026" max="1026" width="11" style="1" bestFit="1" customWidth="1"/>
    <col min="1027" max="1027" width="4.26953125" style="1" bestFit="1" customWidth="1"/>
    <col min="1028" max="1028" width="8.1796875" style="1" customWidth="1"/>
    <col min="1029" max="1029" width="7.81640625" style="1" customWidth="1"/>
    <col min="1030" max="1030" width="8.54296875" style="1" customWidth="1"/>
    <col min="1031" max="1031" width="12.54296875" style="1" customWidth="1"/>
    <col min="1032" max="1032" width="12.7265625" style="1" customWidth="1"/>
    <col min="1033" max="1033" width="14.26953125" style="1" bestFit="1" customWidth="1"/>
    <col min="1034" max="1034" width="17.453125" style="1" customWidth="1"/>
    <col min="1035" max="1280" width="4.1796875" style="1"/>
    <col min="1281" max="1281" width="3.7265625" style="1" customWidth="1"/>
    <col min="1282" max="1282" width="11" style="1" bestFit="1" customWidth="1"/>
    <col min="1283" max="1283" width="4.26953125" style="1" bestFit="1" customWidth="1"/>
    <col min="1284" max="1284" width="8.1796875" style="1" customWidth="1"/>
    <col min="1285" max="1285" width="7.81640625" style="1" customWidth="1"/>
    <col min="1286" max="1286" width="8.54296875" style="1" customWidth="1"/>
    <col min="1287" max="1287" width="12.54296875" style="1" customWidth="1"/>
    <col min="1288" max="1288" width="12.7265625" style="1" customWidth="1"/>
    <col min="1289" max="1289" width="14.26953125" style="1" bestFit="1" customWidth="1"/>
    <col min="1290" max="1290" width="17.453125" style="1" customWidth="1"/>
    <col min="1291" max="1536" width="4.1796875" style="1"/>
    <col min="1537" max="1537" width="3.7265625" style="1" customWidth="1"/>
    <col min="1538" max="1538" width="11" style="1" bestFit="1" customWidth="1"/>
    <col min="1539" max="1539" width="4.26953125" style="1" bestFit="1" customWidth="1"/>
    <col min="1540" max="1540" width="8.1796875" style="1" customWidth="1"/>
    <col min="1541" max="1541" width="7.81640625" style="1" customWidth="1"/>
    <col min="1542" max="1542" width="8.54296875" style="1" customWidth="1"/>
    <col min="1543" max="1543" width="12.54296875" style="1" customWidth="1"/>
    <col min="1544" max="1544" width="12.7265625" style="1" customWidth="1"/>
    <col min="1545" max="1545" width="14.26953125" style="1" bestFit="1" customWidth="1"/>
    <col min="1546" max="1546" width="17.453125" style="1" customWidth="1"/>
    <col min="1547" max="1792" width="4.1796875" style="1"/>
    <col min="1793" max="1793" width="3.7265625" style="1" customWidth="1"/>
    <col min="1794" max="1794" width="11" style="1" bestFit="1" customWidth="1"/>
    <col min="1795" max="1795" width="4.26953125" style="1" bestFit="1" customWidth="1"/>
    <col min="1796" max="1796" width="8.1796875" style="1" customWidth="1"/>
    <col min="1797" max="1797" width="7.81640625" style="1" customWidth="1"/>
    <col min="1798" max="1798" width="8.54296875" style="1" customWidth="1"/>
    <col min="1799" max="1799" width="12.54296875" style="1" customWidth="1"/>
    <col min="1800" max="1800" width="12.7265625" style="1" customWidth="1"/>
    <col min="1801" max="1801" width="14.26953125" style="1" bestFit="1" customWidth="1"/>
    <col min="1802" max="1802" width="17.453125" style="1" customWidth="1"/>
    <col min="1803" max="2048" width="4.1796875" style="1"/>
    <col min="2049" max="2049" width="3.7265625" style="1" customWidth="1"/>
    <col min="2050" max="2050" width="11" style="1" bestFit="1" customWidth="1"/>
    <col min="2051" max="2051" width="4.26953125" style="1" bestFit="1" customWidth="1"/>
    <col min="2052" max="2052" width="8.1796875" style="1" customWidth="1"/>
    <col min="2053" max="2053" width="7.81640625" style="1" customWidth="1"/>
    <col min="2054" max="2054" width="8.54296875" style="1" customWidth="1"/>
    <col min="2055" max="2055" width="12.54296875" style="1" customWidth="1"/>
    <col min="2056" max="2056" width="12.7265625" style="1" customWidth="1"/>
    <col min="2057" max="2057" width="14.26953125" style="1" bestFit="1" customWidth="1"/>
    <col min="2058" max="2058" width="17.453125" style="1" customWidth="1"/>
    <col min="2059" max="2304" width="4.1796875" style="1"/>
    <col min="2305" max="2305" width="3.7265625" style="1" customWidth="1"/>
    <col min="2306" max="2306" width="11" style="1" bestFit="1" customWidth="1"/>
    <col min="2307" max="2307" width="4.26953125" style="1" bestFit="1" customWidth="1"/>
    <col min="2308" max="2308" width="8.1796875" style="1" customWidth="1"/>
    <col min="2309" max="2309" width="7.81640625" style="1" customWidth="1"/>
    <col min="2310" max="2310" width="8.54296875" style="1" customWidth="1"/>
    <col min="2311" max="2311" width="12.54296875" style="1" customWidth="1"/>
    <col min="2312" max="2312" width="12.7265625" style="1" customWidth="1"/>
    <col min="2313" max="2313" width="14.26953125" style="1" bestFit="1" customWidth="1"/>
    <col min="2314" max="2314" width="17.453125" style="1" customWidth="1"/>
    <col min="2315" max="2560" width="4.1796875" style="1"/>
    <col min="2561" max="2561" width="3.7265625" style="1" customWidth="1"/>
    <col min="2562" max="2562" width="11" style="1" bestFit="1" customWidth="1"/>
    <col min="2563" max="2563" width="4.26953125" style="1" bestFit="1" customWidth="1"/>
    <col min="2564" max="2564" width="8.1796875" style="1" customWidth="1"/>
    <col min="2565" max="2565" width="7.81640625" style="1" customWidth="1"/>
    <col min="2566" max="2566" width="8.54296875" style="1" customWidth="1"/>
    <col min="2567" max="2567" width="12.54296875" style="1" customWidth="1"/>
    <col min="2568" max="2568" width="12.7265625" style="1" customWidth="1"/>
    <col min="2569" max="2569" width="14.26953125" style="1" bestFit="1" customWidth="1"/>
    <col min="2570" max="2570" width="17.453125" style="1" customWidth="1"/>
    <col min="2571" max="2816" width="4.1796875" style="1"/>
    <col min="2817" max="2817" width="3.7265625" style="1" customWidth="1"/>
    <col min="2818" max="2818" width="11" style="1" bestFit="1" customWidth="1"/>
    <col min="2819" max="2819" width="4.26953125" style="1" bestFit="1" customWidth="1"/>
    <col min="2820" max="2820" width="8.1796875" style="1" customWidth="1"/>
    <col min="2821" max="2821" width="7.81640625" style="1" customWidth="1"/>
    <col min="2822" max="2822" width="8.54296875" style="1" customWidth="1"/>
    <col min="2823" max="2823" width="12.54296875" style="1" customWidth="1"/>
    <col min="2824" max="2824" width="12.7265625" style="1" customWidth="1"/>
    <col min="2825" max="2825" width="14.26953125" style="1" bestFit="1" customWidth="1"/>
    <col min="2826" max="2826" width="17.453125" style="1" customWidth="1"/>
    <col min="2827" max="3072" width="4.1796875" style="1"/>
    <col min="3073" max="3073" width="3.7265625" style="1" customWidth="1"/>
    <col min="3074" max="3074" width="11" style="1" bestFit="1" customWidth="1"/>
    <col min="3075" max="3075" width="4.26953125" style="1" bestFit="1" customWidth="1"/>
    <col min="3076" max="3076" width="8.1796875" style="1" customWidth="1"/>
    <col min="3077" max="3077" width="7.81640625" style="1" customWidth="1"/>
    <col min="3078" max="3078" width="8.54296875" style="1" customWidth="1"/>
    <col min="3079" max="3079" width="12.54296875" style="1" customWidth="1"/>
    <col min="3080" max="3080" width="12.7265625" style="1" customWidth="1"/>
    <col min="3081" max="3081" width="14.26953125" style="1" bestFit="1" customWidth="1"/>
    <col min="3082" max="3082" width="17.453125" style="1" customWidth="1"/>
    <col min="3083" max="3328" width="4.1796875" style="1"/>
    <col min="3329" max="3329" width="3.7265625" style="1" customWidth="1"/>
    <col min="3330" max="3330" width="11" style="1" bestFit="1" customWidth="1"/>
    <col min="3331" max="3331" width="4.26953125" style="1" bestFit="1" customWidth="1"/>
    <col min="3332" max="3332" width="8.1796875" style="1" customWidth="1"/>
    <col min="3333" max="3333" width="7.81640625" style="1" customWidth="1"/>
    <col min="3334" max="3334" width="8.54296875" style="1" customWidth="1"/>
    <col min="3335" max="3335" width="12.54296875" style="1" customWidth="1"/>
    <col min="3336" max="3336" width="12.7265625" style="1" customWidth="1"/>
    <col min="3337" max="3337" width="14.26953125" style="1" bestFit="1" customWidth="1"/>
    <col min="3338" max="3338" width="17.453125" style="1" customWidth="1"/>
    <col min="3339" max="3584" width="4.1796875" style="1"/>
    <col min="3585" max="3585" width="3.7265625" style="1" customWidth="1"/>
    <col min="3586" max="3586" width="11" style="1" bestFit="1" customWidth="1"/>
    <col min="3587" max="3587" width="4.26953125" style="1" bestFit="1" customWidth="1"/>
    <col min="3588" max="3588" width="8.1796875" style="1" customWidth="1"/>
    <col min="3589" max="3589" width="7.81640625" style="1" customWidth="1"/>
    <col min="3590" max="3590" width="8.54296875" style="1" customWidth="1"/>
    <col min="3591" max="3591" width="12.54296875" style="1" customWidth="1"/>
    <col min="3592" max="3592" width="12.7265625" style="1" customWidth="1"/>
    <col min="3593" max="3593" width="14.26953125" style="1" bestFit="1" customWidth="1"/>
    <col min="3594" max="3594" width="17.453125" style="1" customWidth="1"/>
    <col min="3595" max="3840" width="4.1796875" style="1"/>
    <col min="3841" max="3841" width="3.7265625" style="1" customWidth="1"/>
    <col min="3842" max="3842" width="11" style="1" bestFit="1" customWidth="1"/>
    <col min="3843" max="3843" width="4.26953125" style="1" bestFit="1" customWidth="1"/>
    <col min="3844" max="3844" width="8.1796875" style="1" customWidth="1"/>
    <col min="3845" max="3845" width="7.81640625" style="1" customWidth="1"/>
    <col min="3846" max="3846" width="8.54296875" style="1" customWidth="1"/>
    <col min="3847" max="3847" width="12.54296875" style="1" customWidth="1"/>
    <col min="3848" max="3848" width="12.7265625" style="1" customWidth="1"/>
    <col min="3849" max="3849" width="14.26953125" style="1" bestFit="1" customWidth="1"/>
    <col min="3850" max="3850" width="17.453125" style="1" customWidth="1"/>
    <col min="3851" max="4096" width="4.1796875" style="1"/>
    <col min="4097" max="4097" width="3.7265625" style="1" customWidth="1"/>
    <col min="4098" max="4098" width="11" style="1" bestFit="1" customWidth="1"/>
    <col min="4099" max="4099" width="4.26953125" style="1" bestFit="1" customWidth="1"/>
    <col min="4100" max="4100" width="8.1796875" style="1" customWidth="1"/>
    <col min="4101" max="4101" width="7.81640625" style="1" customWidth="1"/>
    <col min="4102" max="4102" width="8.54296875" style="1" customWidth="1"/>
    <col min="4103" max="4103" width="12.54296875" style="1" customWidth="1"/>
    <col min="4104" max="4104" width="12.7265625" style="1" customWidth="1"/>
    <col min="4105" max="4105" width="14.26953125" style="1" bestFit="1" customWidth="1"/>
    <col min="4106" max="4106" width="17.453125" style="1" customWidth="1"/>
    <col min="4107" max="4352" width="4.1796875" style="1"/>
    <col min="4353" max="4353" width="3.7265625" style="1" customWidth="1"/>
    <col min="4354" max="4354" width="11" style="1" bestFit="1" customWidth="1"/>
    <col min="4355" max="4355" width="4.26953125" style="1" bestFit="1" customWidth="1"/>
    <col min="4356" max="4356" width="8.1796875" style="1" customWidth="1"/>
    <col min="4357" max="4357" width="7.81640625" style="1" customWidth="1"/>
    <col min="4358" max="4358" width="8.54296875" style="1" customWidth="1"/>
    <col min="4359" max="4359" width="12.54296875" style="1" customWidth="1"/>
    <col min="4360" max="4360" width="12.7265625" style="1" customWidth="1"/>
    <col min="4361" max="4361" width="14.26953125" style="1" bestFit="1" customWidth="1"/>
    <col min="4362" max="4362" width="17.453125" style="1" customWidth="1"/>
    <col min="4363" max="4608" width="4.1796875" style="1"/>
    <col min="4609" max="4609" width="3.7265625" style="1" customWidth="1"/>
    <col min="4610" max="4610" width="11" style="1" bestFit="1" customWidth="1"/>
    <col min="4611" max="4611" width="4.26953125" style="1" bestFit="1" customWidth="1"/>
    <col min="4612" max="4612" width="8.1796875" style="1" customWidth="1"/>
    <col min="4613" max="4613" width="7.81640625" style="1" customWidth="1"/>
    <col min="4614" max="4614" width="8.54296875" style="1" customWidth="1"/>
    <col min="4615" max="4615" width="12.54296875" style="1" customWidth="1"/>
    <col min="4616" max="4616" width="12.7265625" style="1" customWidth="1"/>
    <col min="4617" max="4617" width="14.26953125" style="1" bestFit="1" customWidth="1"/>
    <col min="4618" max="4618" width="17.453125" style="1" customWidth="1"/>
    <col min="4619" max="4864" width="4.1796875" style="1"/>
    <col min="4865" max="4865" width="3.7265625" style="1" customWidth="1"/>
    <col min="4866" max="4866" width="11" style="1" bestFit="1" customWidth="1"/>
    <col min="4867" max="4867" width="4.26953125" style="1" bestFit="1" customWidth="1"/>
    <col min="4868" max="4868" width="8.1796875" style="1" customWidth="1"/>
    <col min="4869" max="4869" width="7.81640625" style="1" customWidth="1"/>
    <col min="4870" max="4870" width="8.54296875" style="1" customWidth="1"/>
    <col min="4871" max="4871" width="12.54296875" style="1" customWidth="1"/>
    <col min="4872" max="4872" width="12.7265625" style="1" customWidth="1"/>
    <col min="4873" max="4873" width="14.26953125" style="1" bestFit="1" customWidth="1"/>
    <col min="4874" max="4874" width="17.453125" style="1" customWidth="1"/>
    <col min="4875" max="5120" width="4.1796875" style="1"/>
    <col min="5121" max="5121" width="3.7265625" style="1" customWidth="1"/>
    <col min="5122" max="5122" width="11" style="1" bestFit="1" customWidth="1"/>
    <col min="5123" max="5123" width="4.26953125" style="1" bestFit="1" customWidth="1"/>
    <col min="5124" max="5124" width="8.1796875" style="1" customWidth="1"/>
    <col min="5125" max="5125" width="7.81640625" style="1" customWidth="1"/>
    <col min="5126" max="5126" width="8.54296875" style="1" customWidth="1"/>
    <col min="5127" max="5127" width="12.54296875" style="1" customWidth="1"/>
    <col min="5128" max="5128" width="12.7265625" style="1" customWidth="1"/>
    <col min="5129" max="5129" width="14.26953125" style="1" bestFit="1" customWidth="1"/>
    <col min="5130" max="5130" width="17.453125" style="1" customWidth="1"/>
    <col min="5131" max="5376" width="4.1796875" style="1"/>
    <col min="5377" max="5377" width="3.7265625" style="1" customWidth="1"/>
    <col min="5378" max="5378" width="11" style="1" bestFit="1" customWidth="1"/>
    <col min="5379" max="5379" width="4.26953125" style="1" bestFit="1" customWidth="1"/>
    <col min="5380" max="5380" width="8.1796875" style="1" customWidth="1"/>
    <col min="5381" max="5381" width="7.81640625" style="1" customWidth="1"/>
    <col min="5382" max="5382" width="8.54296875" style="1" customWidth="1"/>
    <col min="5383" max="5383" width="12.54296875" style="1" customWidth="1"/>
    <col min="5384" max="5384" width="12.7265625" style="1" customWidth="1"/>
    <col min="5385" max="5385" width="14.26953125" style="1" bestFit="1" customWidth="1"/>
    <col min="5386" max="5386" width="17.453125" style="1" customWidth="1"/>
    <col min="5387" max="5632" width="4.1796875" style="1"/>
    <col min="5633" max="5633" width="3.7265625" style="1" customWidth="1"/>
    <col min="5634" max="5634" width="11" style="1" bestFit="1" customWidth="1"/>
    <col min="5635" max="5635" width="4.26953125" style="1" bestFit="1" customWidth="1"/>
    <col min="5636" max="5636" width="8.1796875" style="1" customWidth="1"/>
    <col min="5637" max="5637" width="7.81640625" style="1" customWidth="1"/>
    <col min="5638" max="5638" width="8.54296875" style="1" customWidth="1"/>
    <col min="5639" max="5639" width="12.54296875" style="1" customWidth="1"/>
    <col min="5640" max="5640" width="12.7265625" style="1" customWidth="1"/>
    <col min="5641" max="5641" width="14.26953125" style="1" bestFit="1" customWidth="1"/>
    <col min="5642" max="5642" width="17.453125" style="1" customWidth="1"/>
    <col min="5643" max="5888" width="4.1796875" style="1"/>
    <col min="5889" max="5889" width="3.7265625" style="1" customWidth="1"/>
    <col min="5890" max="5890" width="11" style="1" bestFit="1" customWidth="1"/>
    <col min="5891" max="5891" width="4.26953125" style="1" bestFit="1" customWidth="1"/>
    <col min="5892" max="5892" width="8.1796875" style="1" customWidth="1"/>
    <col min="5893" max="5893" width="7.81640625" style="1" customWidth="1"/>
    <col min="5894" max="5894" width="8.54296875" style="1" customWidth="1"/>
    <col min="5895" max="5895" width="12.54296875" style="1" customWidth="1"/>
    <col min="5896" max="5896" width="12.7265625" style="1" customWidth="1"/>
    <col min="5897" max="5897" width="14.26953125" style="1" bestFit="1" customWidth="1"/>
    <col min="5898" max="5898" width="17.453125" style="1" customWidth="1"/>
    <col min="5899" max="6144" width="4.1796875" style="1"/>
    <col min="6145" max="6145" width="3.7265625" style="1" customWidth="1"/>
    <col min="6146" max="6146" width="11" style="1" bestFit="1" customWidth="1"/>
    <col min="6147" max="6147" width="4.26953125" style="1" bestFit="1" customWidth="1"/>
    <col min="6148" max="6148" width="8.1796875" style="1" customWidth="1"/>
    <col min="6149" max="6149" width="7.81640625" style="1" customWidth="1"/>
    <col min="6150" max="6150" width="8.54296875" style="1" customWidth="1"/>
    <col min="6151" max="6151" width="12.54296875" style="1" customWidth="1"/>
    <col min="6152" max="6152" width="12.7265625" style="1" customWidth="1"/>
    <col min="6153" max="6153" width="14.26953125" style="1" bestFit="1" customWidth="1"/>
    <col min="6154" max="6154" width="17.453125" style="1" customWidth="1"/>
    <col min="6155" max="6400" width="4.1796875" style="1"/>
    <col min="6401" max="6401" width="3.7265625" style="1" customWidth="1"/>
    <col min="6402" max="6402" width="11" style="1" bestFit="1" customWidth="1"/>
    <col min="6403" max="6403" width="4.26953125" style="1" bestFit="1" customWidth="1"/>
    <col min="6404" max="6404" width="8.1796875" style="1" customWidth="1"/>
    <col min="6405" max="6405" width="7.81640625" style="1" customWidth="1"/>
    <col min="6406" max="6406" width="8.54296875" style="1" customWidth="1"/>
    <col min="6407" max="6407" width="12.54296875" style="1" customWidth="1"/>
    <col min="6408" max="6408" width="12.7265625" style="1" customWidth="1"/>
    <col min="6409" max="6409" width="14.26953125" style="1" bestFit="1" customWidth="1"/>
    <col min="6410" max="6410" width="17.453125" style="1" customWidth="1"/>
    <col min="6411" max="6656" width="4.1796875" style="1"/>
    <col min="6657" max="6657" width="3.7265625" style="1" customWidth="1"/>
    <col min="6658" max="6658" width="11" style="1" bestFit="1" customWidth="1"/>
    <col min="6659" max="6659" width="4.26953125" style="1" bestFit="1" customWidth="1"/>
    <col min="6660" max="6660" width="8.1796875" style="1" customWidth="1"/>
    <col min="6661" max="6661" width="7.81640625" style="1" customWidth="1"/>
    <col min="6662" max="6662" width="8.54296875" style="1" customWidth="1"/>
    <col min="6663" max="6663" width="12.54296875" style="1" customWidth="1"/>
    <col min="6664" max="6664" width="12.7265625" style="1" customWidth="1"/>
    <col min="6665" max="6665" width="14.26953125" style="1" bestFit="1" customWidth="1"/>
    <col min="6666" max="6666" width="17.453125" style="1" customWidth="1"/>
    <col min="6667" max="6912" width="4.1796875" style="1"/>
    <col min="6913" max="6913" width="3.7265625" style="1" customWidth="1"/>
    <col min="6914" max="6914" width="11" style="1" bestFit="1" customWidth="1"/>
    <col min="6915" max="6915" width="4.26953125" style="1" bestFit="1" customWidth="1"/>
    <col min="6916" max="6916" width="8.1796875" style="1" customWidth="1"/>
    <col min="6917" max="6917" width="7.81640625" style="1" customWidth="1"/>
    <col min="6918" max="6918" width="8.54296875" style="1" customWidth="1"/>
    <col min="6919" max="6919" width="12.54296875" style="1" customWidth="1"/>
    <col min="6920" max="6920" width="12.7265625" style="1" customWidth="1"/>
    <col min="6921" max="6921" width="14.26953125" style="1" bestFit="1" customWidth="1"/>
    <col min="6922" max="6922" width="17.453125" style="1" customWidth="1"/>
    <col min="6923" max="7168" width="4.1796875" style="1"/>
    <col min="7169" max="7169" width="3.7265625" style="1" customWidth="1"/>
    <col min="7170" max="7170" width="11" style="1" bestFit="1" customWidth="1"/>
    <col min="7171" max="7171" width="4.26953125" style="1" bestFit="1" customWidth="1"/>
    <col min="7172" max="7172" width="8.1796875" style="1" customWidth="1"/>
    <col min="7173" max="7173" width="7.81640625" style="1" customWidth="1"/>
    <col min="7174" max="7174" width="8.54296875" style="1" customWidth="1"/>
    <col min="7175" max="7175" width="12.54296875" style="1" customWidth="1"/>
    <col min="7176" max="7176" width="12.7265625" style="1" customWidth="1"/>
    <col min="7177" max="7177" width="14.26953125" style="1" bestFit="1" customWidth="1"/>
    <col min="7178" max="7178" width="17.453125" style="1" customWidth="1"/>
    <col min="7179" max="7424" width="4.1796875" style="1"/>
    <col min="7425" max="7425" width="3.7265625" style="1" customWidth="1"/>
    <col min="7426" max="7426" width="11" style="1" bestFit="1" customWidth="1"/>
    <col min="7427" max="7427" width="4.26953125" style="1" bestFit="1" customWidth="1"/>
    <col min="7428" max="7428" width="8.1796875" style="1" customWidth="1"/>
    <col min="7429" max="7429" width="7.81640625" style="1" customWidth="1"/>
    <col min="7430" max="7430" width="8.54296875" style="1" customWidth="1"/>
    <col min="7431" max="7431" width="12.54296875" style="1" customWidth="1"/>
    <col min="7432" max="7432" width="12.7265625" style="1" customWidth="1"/>
    <col min="7433" max="7433" width="14.26953125" style="1" bestFit="1" customWidth="1"/>
    <col min="7434" max="7434" width="17.453125" style="1" customWidth="1"/>
    <col min="7435" max="7680" width="4.1796875" style="1"/>
    <col min="7681" max="7681" width="3.7265625" style="1" customWidth="1"/>
    <col min="7682" max="7682" width="11" style="1" bestFit="1" customWidth="1"/>
    <col min="7683" max="7683" width="4.26953125" style="1" bestFit="1" customWidth="1"/>
    <col min="7684" max="7684" width="8.1796875" style="1" customWidth="1"/>
    <col min="7685" max="7685" width="7.81640625" style="1" customWidth="1"/>
    <col min="7686" max="7686" width="8.54296875" style="1" customWidth="1"/>
    <col min="7687" max="7687" width="12.54296875" style="1" customWidth="1"/>
    <col min="7688" max="7688" width="12.7265625" style="1" customWidth="1"/>
    <col min="7689" max="7689" width="14.26953125" style="1" bestFit="1" customWidth="1"/>
    <col min="7690" max="7690" width="17.453125" style="1" customWidth="1"/>
    <col min="7691" max="7936" width="4.1796875" style="1"/>
    <col min="7937" max="7937" width="3.7265625" style="1" customWidth="1"/>
    <col min="7938" max="7938" width="11" style="1" bestFit="1" customWidth="1"/>
    <col min="7939" max="7939" width="4.26953125" style="1" bestFit="1" customWidth="1"/>
    <col min="7940" max="7940" width="8.1796875" style="1" customWidth="1"/>
    <col min="7941" max="7941" width="7.81640625" style="1" customWidth="1"/>
    <col min="7942" max="7942" width="8.54296875" style="1" customWidth="1"/>
    <col min="7943" max="7943" width="12.54296875" style="1" customWidth="1"/>
    <col min="7944" max="7944" width="12.7265625" style="1" customWidth="1"/>
    <col min="7945" max="7945" width="14.26953125" style="1" bestFit="1" customWidth="1"/>
    <col min="7946" max="7946" width="17.453125" style="1" customWidth="1"/>
    <col min="7947" max="8192" width="4.1796875" style="1"/>
    <col min="8193" max="8193" width="3.7265625" style="1" customWidth="1"/>
    <col min="8194" max="8194" width="11" style="1" bestFit="1" customWidth="1"/>
    <col min="8195" max="8195" width="4.26953125" style="1" bestFit="1" customWidth="1"/>
    <col min="8196" max="8196" width="8.1796875" style="1" customWidth="1"/>
    <col min="8197" max="8197" width="7.81640625" style="1" customWidth="1"/>
    <col min="8198" max="8198" width="8.54296875" style="1" customWidth="1"/>
    <col min="8199" max="8199" width="12.54296875" style="1" customWidth="1"/>
    <col min="8200" max="8200" width="12.7265625" style="1" customWidth="1"/>
    <col min="8201" max="8201" width="14.26953125" style="1" bestFit="1" customWidth="1"/>
    <col min="8202" max="8202" width="17.453125" style="1" customWidth="1"/>
    <col min="8203" max="8448" width="4.1796875" style="1"/>
    <col min="8449" max="8449" width="3.7265625" style="1" customWidth="1"/>
    <col min="8450" max="8450" width="11" style="1" bestFit="1" customWidth="1"/>
    <col min="8451" max="8451" width="4.26953125" style="1" bestFit="1" customWidth="1"/>
    <col min="8452" max="8452" width="8.1796875" style="1" customWidth="1"/>
    <col min="8453" max="8453" width="7.81640625" style="1" customWidth="1"/>
    <col min="8454" max="8454" width="8.54296875" style="1" customWidth="1"/>
    <col min="8455" max="8455" width="12.54296875" style="1" customWidth="1"/>
    <col min="8456" max="8456" width="12.7265625" style="1" customWidth="1"/>
    <col min="8457" max="8457" width="14.26953125" style="1" bestFit="1" customWidth="1"/>
    <col min="8458" max="8458" width="17.453125" style="1" customWidth="1"/>
    <col min="8459" max="8704" width="4.1796875" style="1"/>
    <col min="8705" max="8705" width="3.7265625" style="1" customWidth="1"/>
    <col min="8706" max="8706" width="11" style="1" bestFit="1" customWidth="1"/>
    <col min="8707" max="8707" width="4.26953125" style="1" bestFit="1" customWidth="1"/>
    <col min="8708" max="8708" width="8.1796875" style="1" customWidth="1"/>
    <col min="8709" max="8709" width="7.81640625" style="1" customWidth="1"/>
    <col min="8710" max="8710" width="8.54296875" style="1" customWidth="1"/>
    <col min="8711" max="8711" width="12.54296875" style="1" customWidth="1"/>
    <col min="8712" max="8712" width="12.7265625" style="1" customWidth="1"/>
    <col min="8713" max="8713" width="14.26953125" style="1" bestFit="1" customWidth="1"/>
    <col min="8714" max="8714" width="17.453125" style="1" customWidth="1"/>
    <col min="8715" max="8960" width="4.1796875" style="1"/>
    <col min="8961" max="8961" width="3.7265625" style="1" customWidth="1"/>
    <col min="8962" max="8962" width="11" style="1" bestFit="1" customWidth="1"/>
    <col min="8963" max="8963" width="4.26953125" style="1" bestFit="1" customWidth="1"/>
    <col min="8964" max="8964" width="8.1796875" style="1" customWidth="1"/>
    <col min="8965" max="8965" width="7.81640625" style="1" customWidth="1"/>
    <col min="8966" max="8966" width="8.54296875" style="1" customWidth="1"/>
    <col min="8967" max="8967" width="12.54296875" style="1" customWidth="1"/>
    <col min="8968" max="8968" width="12.7265625" style="1" customWidth="1"/>
    <col min="8969" max="8969" width="14.26953125" style="1" bestFit="1" customWidth="1"/>
    <col min="8970" max="8970" width="17.453125" style="1" customWidth="1"/>
    <col min="8971" max="9216" width="4.1796875" style="1"/>
    <col min="9217" max="9217" width="3.7265625" style="1" customWidth="1"/>
    <col min="9218" max="9218" width="11" style="1" bestFit="1" customWidth="1"/>
    <col min="9219" max="9219" width="4.26953125" style="1" bestFit="1" customWidth="1"/>
    <col min="9220" max="9220" width="8.1796875" style="1" customWidth="1"/>
    <col min="9221" max="9221" width="7.81640625" style="1" customWidth="1"/>
    <col min="9222" max="9222" width="8.54296875" style="1" customWidth="1"/>
    <col min="9223" max="9223" width="12.54296875" style="1" customWidth="1"/>
    <col min="9224" max="9224" width="12.7265625" style="1" customWidth="1"/>
    <col min="9225" max="9225" width="14.26953125" style="1" bestFit="1" customWidth="1"/>
    <col min="9226" max="9226" width="17.453125" style="1" customWidth="1"/>
    <col min="9227" max="9472" width="4.1796875" style="1"/>
    <col min="9473" max="9473" width="3.7265625" style="1" customWidth="1"/>
    <col min="9474" max="9474" width="11" style="1" bestFit="1" customWidth="1"/>
    <col min="9475" max="9475" width="4.26953125" style="1" bestFit="1" customWidth="1"/>
    <col min="9476" max="9476" width="8.1796875" style="1" customWidth="1"/>
    <col min="9477" max="9477" width="7.81640625" style="1" customWidth="1"/>
    <col min="9478" max="9478" width="8.54296875" style="1" customWidth="1"/>
    <col min="9479" max="9479" width="12.54296875" style="1" customWidth="1"/>
    <col min="9480" max="9480" width="12.7265625" style="1" customWidth="1"/>
    <col min="9481" max="9481" width="14.26953125" style="1" bestFit="1" customWidth="1"/>
    <col min="9482" max="9482" width="17.453125" style="1" customWidth="1"/>
    <col min="9483" max="9728" width="4.1796875" style="1"/>
    <col min="9729" max="9729" width="3.7265625" style="1" customWidth="1"/>
    <col min="9730" max="9730" width="11" style="1" bestFit="1" customWidth="1"/>
    <col min="9731" max="9731" width="4.26953125" style="1" bestFit="1" customWidth="1"/>
    <col min="9732" max="9732" width="8.1796875" style="1" customWidth="1"/>
    <col min="9733" max="9733" width="7.81640625" style="1" customWidth="1"/>
    <col min="9734" max="9734" width="8.54296875" style="1" customWidth="1"/>
    <col min="9735" max="9735" width="12.54296875" style="1" customWidth="1"/>
    <col min="9736" max="9736" width="12.7265625" style="1" customWidth="1"/>
    <col min="9737" max="9737" width="14.26953125" style="1" bestFit="1" customWidth="1"/>
    <col min="9738" max="9738" width="17.453125" style="1" customWidth="1"/>
    <col min="9739" max="9984" width="4.1796875" style="1"/>
    <col min="9985" max="9985" width="3.7265625" style="1" customWidth="1"/>
    <col min="9986" max="9986" width="11" style="1" bestFit="1" customWidth="1"/>
    <col min="9987" max="9987" width="4.26953125" style="1" bestFit="1" customWidth="1"/>
    <col min="9988" max="9988" width="8.1796875" style="1" customWidth="1"/>
    <col min="9989" max="9989" width="7.81640625" style="1" customWidth="1"/>
    <col min="9990" max="9990" width="8.54296875" style="1" customWidth="1"/>
    <col min="9991" max="9991" width="12.54296875" style="1" customWidth="1"/>
    <col min="9992" max="9992" width="12.7265625" style="1" customWidth="1"/>
    <col min="9993" max="9993" width="14.26953125" style="1" bestFit="1" customWidth="1"/>
    <col min="9994" max="9994" width="17.453125" style="1" customWidth="1"/>
    <col min="9995" max="10240" width="4.1796875" style="1"/>
    <col min="10241" max="10241" width="3.7265625" style="1" customWidth="1"/>
    <col min="10242" max="10242" width="11" style="1" bestFit="1" customWidth="1"/>
    <col min="10243" max="10243" width="4.26953125" style="1" bestFit="1" customWidth="1"/>
    <col min="10244" max="10244" width="8.1796875" style="1" customWidth="1"/>
    <col min="10245" max="10245" width="7.81640625" style="1" customWidth="1"/>
    <col min="10246" max="10246" width="8.54296875" style="1" customWidth="1"/>
    <col min="10247" max="10247" width="12.54296875" style="1" customWidth="1"/>
    <col min="10248" max="10248" width="12.7265625" style="1" customWidth="1"/>
    <col min="10249" max="10249" width="14.26953125" style="1" bestFit="1" customWidth="1"/>
    <col min="10250" max="10250" width="17.453125" style="1" customWidth="1"/>
    <col min="10251" max="10496" width="4.1796875" style="1"/>
    <col min="10497" max="10497" width="3.7265625" style="1" customWidth="1"/>
    <col min="10498" max="10498" width="11" style="1" bestFit="1" customWidth="1"/>
    <col min="10499" max="10499" width="4.26953125" style="1" bestFit="1" customWidth="1"/>
    <col min="10500" max="10500" width="8.1796875" style="1" customWidth="1"/>
    <col min="10501" max="10501" width="7.81640625" style="1" customWidth="1"/>
    <col min="10502" max="10502" width="8.54296875" style="1" customWidth="1"/>
    <col min="10503" max="10503" width="12.54296875" style="1" customWidth="1"/>
    <col min="10504" max="10504" width="12.7265625" style="1" customWidth="1"/>
    <col min="10505" max="10505" width="14.26953125" style="1" bestFit="1" customWidth="1"/>
    <col min="10506" max="10506" width="17.453125" style="1" customWidth="1"/>
    <col min="10507" max="10752" width="4.1796875" style="1"/>
    <col min="10753" max="10753" width="3.7265625" style="1" customWidth="1"/>
    <col min="10754" max="10754" width="11" style="1" bestFit="1" customWidth="1"/>
    <col min="10755" max="10755" width="4.26953125" style="1" bestFit="1" customWidth="1"/>
    <col min="10756" max="10756" width="8.1796875" style="1" customWidth="1"/>
    <col min="10757" max="10757" width="7.81640625" style="1" customWidth="1"/>
    <col min="10758" max="10758" width="8.54296875" style="1" customWidth="1"/>
    <col min="10759" max="10759" width="12.54296875" style="1" customWidth="1"/>
    <col min="10760" max="10760" width="12.7265625" style="1" customWidth="1"/>
    <col min="10761" max="10761" width="14.26953125" style="1" bestFit="1" customWidth="1"/>
    <col min="10762" max="10762" width="17.453125" style="1" customWidth="1"/>
    <col min="10763" max="11008" width="4.1796875" style="1"/>
    <col min="11009" max="11009" width="3.7265625" style="1" customWidth="1"/>
    <col min="11010" max="11010" width="11" style="1" bestFit="1" customWidth="1"/>
    <col min="11011" max="11011" width="4.26953125" style="1" bestFit="1" customWidth="1"/>
    <col min="11012" max="11012" width="8.1796875" style="1" customWidth="1"/>
    <col min="11013" max="11013" width="7.81640625" style="1" customWidth="1"/>
    <col min="11014" max="11014" width="8.54296875" style="1" customWidth="1"/>
    <col min="11015" max="11015" width="12.54296875" style="1" customWidth="1"/>
    <col min="11016" max="11016" width="12.7265625" style="1" customWidth="1"/>
    <col min="11017" max="11017" width="14.26953125" style="1" bestFit="1" customWidth="1"/>
    <col min="11018" max="11018" width="17.453125" style="1" customWidth="1"/>
    <col min="11019" max="11264" width="4.1796875" style="1"/>
    <col min="11265" max="11265" width="3.7265625" style="1" customWidth="1"/>
    <col min="11266" max="11266" width="11" style="1" bestFit="1" customWidth="1"/>
    <col min="11267" max="11267" width="4.26953125" style="1" bestFit="1" customWidth="1"/>
    <col min="11268" max="11268" width="8.1796875" style="1" customWidth="1"/>
    <col min="11269" max="11269" width="7.81640625" style="1" customWidth="1"/>
    <col min="11270" max="11270" width="8.54296875" style="1" customWidth="1"/>
    <col min="11271" max="11271" width="12.54296875" style="1" customWidth="1"/>
    <col min="11272" max="11272" width="12.7265625" style="1" customWidth="1"/>
    <col min="11273" max="11273" width="14.26953125" style="1" bestFit="1" customWidth="1"/>
    <col min="11274" max="11274" width="17.453125" style="1" customWidth="1"/>
    <col min="11275" max="11520" width="4.1796875" style="1"/>
    <col min="11521" max="11521" width="3.7265625" style="1" customWidth="1"/>
    <col min="11522" max="11522" width="11" style="1" bestFit="1" customWidth="1"/>
    <col min="11523" max="11523" width="4.26953125" style="1" bestFit="1" customWidth="1"/>
    <col min="11524" max="11524" width="8.1796875" style="1" customWidth="1"/>
    <col min="11525" max="11525" width="7.81640625" style="1" customWidth="1"/>
    <col min="11526" max="11526" width="8.54296875" style="1" customWidth="1"/>
    <col min="11527" max="11527" width="12.54296875" style="1" customWidth="1"/>
    <col min="11528" max="11528" width="12.7265625" style="1" customWidth="1"/>
    <col min="11529" max="11529" width="14.26953125" style="1" bestFit="1" customWidth="1"/>
    <col min="11530" max="11530" width="17.453125" style="1" customWidth="1"/>
    <col min="11531" max="11776" width="4.1796875" style="1"/>
    <col min="11777" max="11777" width="3.7265625" style="1" customWidth="1"/>
    <col min="11778" max="11778" width="11" style="1" bestFit="1" customWidth="1"/>
    <col min="11779" max="11779" width="4.26953125" style="1" bestFit="1" customWidth="1"/>
    <col min="11780" max="11780" width="8.1796875" style="1" customWidth="1"/>
    <col min="11781" max="11781" width="7.81640625" style="1" customWidth="1"/>
    <col min="11782" max="11782" width="8.54296875" style="1" customWidth="1"/>
    <col min="11783" max="11783" width="12.54296875" style="1" customWidth="1"/>
    <col min="11784" max="11784" width="12.7265625" style="1" customWidth="1"/>
    <col min="11785" max="11785" width="14.26953125" style="1" bestFit="1" customWidth="1"/>
    <col min="11786" max="11786" width="17.453125" style="1" customWidth="1"/>
    <col min="11787" max="12032" width="4.1796875" style="1"/>
    <col min="12033" max="12033" width="3.7265625" style="1" customWidth="1"/>
    <col min="12034" max="12034" width="11" style="1" bestFit="1" customWidth="1"/>
    <col min="12035" max="12035" width="4.26953125" style="1" bestFit="1" customWidth="1"/>
    <col min="12036" max="12036" width="8.1796875" style="1" customWidth="1"/>
    <col min="12037" max="12037" width="7.81640625" style="1" customWidth="1"/>
    <col min="12038" max="12038" width="8.54296875" style="1" customWidth="1"/>
    <col min="12039" max="12039" width="12.54296875" style="1" customWidth="1"/>
    <col min="12040" max="12040" width="12.7265625" style="1" customWidth="1"/>
    <col min="12041" max="12041" width="14.26953125" style="1" bestFit="1" customWidth="1"/>
    <col min="12042" max="12042" width="17.453125" style="1" customWidth="1"/>
    <col min="12043" max="12288" width="4.1796875" style="1"/>
    <col min="12289" max="12289" width="3.7265625" style="1" customWidth="1"/>
    <col min="12290" max="12290" width="11" style="1" bestFit="1" customWidth="1"/>
    <col min="12291" max="12291" width="4.26953125" style="1" bestFit="1" customWidth="1"/>
    <col min="12292" max="12292" width="8.1796875" style="1" customWidth="1"/>
    <col min="12293" max="12293" width="7.81640625" style="1" customWidth="1"/>
    <col min="12294" max="12294" width="8.54296875" style="1" customWidth="1"/>
    <col min="12295" max="12295" width="12.54296875" style="1" customWidth="1"/>
    <col min="12296" max="12296" width="12.7265625" style="1" customWidth="1"/>
    <col min="12297" max="12297" width="14.26953125" style="1" bestFit="1" customWidth="1"/>
    <col min="12298" max="12298" width="17.453125" style="1" customWidth="1"/>
    <col min="12299" max="12544" width="4.1796875" style="1"/>
    <col min="12545" max="12545" width="3.7265625" style="1" customWidth="1"/>
    <col min="12546" max="12546" width="11" style="1" bestFit="1" customWidth="1"/>
    <col min="12547" max="12547" width="4.26953125" style="1" bestFit="1" customWidth="1"/>
    <col min="12548" max="12548" width="8.1796875" style="1" customWidth="1"/>
    <col min="12549" max="12549" width="7.81640625" style="1" customWidth="1"/>
    <col min="12550" max="12550" width="8.54296875" style="1" customWidth="1"/>
    <col min="12551" max="12551" width="12.54296875" style="1" customWidth="1"/>
    <col min="12552" max="12552" width="12.7265625" style="1" customWidth="1"/>
    <col min="12553" max="12553" width="14.26953125" style="1" bestFit="1" customWidth="1"/>
    <col min="12554" max="12554" width="17.453125" style="1" customWidth="1"/>
    <col min="12555" max="12800" width="4.1796875" style="1"/>
    <col min="12801" max="12801" width="3.7265625" style="1" customWidth="1"/>
    <col min="12802" max="12802" width="11" style="1" bestFit="1" customWidth="1"/>
    <col min="12803" max="12803" width="4.26953125" style="1" bestFit="1" customWidth="1"/>
    <col min="12804" max="12804" width="8.1796875" style="1" customWidth="1"/>
    <col min="12805" max="12805" width="7.81640625" style="1" customWidth="1"/>
    <col min="12806" max="12806" width="8.54296875" style="1" customWidth="1"/>
    <col min="12807" max="12807" width="12.54296875" style="1" customWidth="1"/>
    <col min="12808" max="12808" width="12.7265625" style="1" customWidth="1"/>
    <col min="12809" max="12809" width="14.26953125" style="1" bestFit="1" customWidth="1"/>
    <col min="12810" max="12810" width="17.453125" style="1" customWidth="1"/>
    <col min="12811" max="13056" width="4.1796875" style="1"/>
    <col min="13057" max="13057" width="3.7265625" style="1" customWidth="1"/>
    <col min="13058" max="13058" width="11" style="1" bestFit="1" customWidth="1"/>
    <col min="13059" max="13059" width="4.26953125" style="1" bestFit="1" customWidth="1"/>
    <col min="13060" max="13060" width="8.1796875" style="1" customWidth="1"/>
    <col min="13061" max="13061" width="7.81640625" style="1" customWidth="1"/>
    <col min="13062" max="13062" width="8.54296875" style="1" customWidth="1"/>
    <col min="13063" max="13063" width="12.54296875" style="1" customWidth="1"/>
    <col min="13064" max="13064" width="12.7265625" style="1" customWidth="1"/>
    <col min="13065" max="13065" width="14.26953125" style="1" bestFit="1" customWidth="1"/>
    <col min="13066" max="13066" width="17.453125" style="1" customWidth="1"/>
    <col min="13067" max="13312" width="4.1796875" style="1"/>
    <col min="13313" max="13313" width="3.7265625" style="1" customWidth="1"/>
    <col min="13314" max="13314" width="11" style="1" bestFit="1" customWidth="1"/>
    <col min="13315" max="13315" width="4.26953125" style="1" bestFit="1" customWidth="1"/>
    <col min="13316" max="13316" width="8.1796875" style="1" customWidth="1"/>
    <col min="13317" max="13317" width="7.81640625" style="1" customWidth="1"/>
    <col min="13318" max="13318" width="8.54296875" style="1" customWidth="1"/>
    <col min="13319" max="13319" width="12.54296875" style="1" customWidth="1"/>
    <col min="13320" max="13320" width="12.7265625" style="1" customWidth="1"/>
    <col min="13321" max="13321" width="14.26953125" style="1" bestFit="1" customWidth="1"/>
    <col min="13322" max="13322" width="17.453125" style="1" customWidth="1"/>
    <col min="13323" max="13568" width="4.1796875" style="1"/>
    <col min="13569" max="13569" width="3.7265625" style="1" customWidth="1"/>
    <col min="13570" max="13570" width="11" style="1" bestFit="1" customWidth="1"/>
    <col min="13571" max="13571" width="4.26953125" style="1" bestFit="1" customWidth="1"/>
    <col min="13572" max="13572" width="8.1796875" style="1" customWidth="1"/>
    <col min="13573" max="13573" width="7.81640625" style="1" customWidth="1"/>
    <col min="13574" max="13574" width="8.54296875" style="1" customWidth="1"/>
    <col min="13575" max="13575" width="12.54296875" style="1" customWidth="1"/>
    <col min="13576" max="13576" width="12.7265625" style="1" customWidth="1"/>
    <col min="13577" max="13577" width="14.26953125" style="1" bestFit="1" customWidth="1"/>
    <col min="13578" max="13578" width="17.453125" style="1" customWidth="1"/>
    <col min="13579" max="13824" width="4.1796875" style="1"/>
    <col min="13825" max="13825" width="3.7265625" style="1" customWidth="1"/>
    <col min="13826" max="13826" width="11" style="1" bestFit="1" customWidth="1"/>
    <col min="13827" max="13827" width="4.26953125" style="1" bestFit="1" customWidth="1"/>
    <col min="13828" max="13828" width="8.1796875" style="1" customWidth="1"/>
    <col min="13829" max="13829" width="7.81640625" style="1" customWidth="1"/>
    <col min="13830" max="13830" width="8.54296875" style="1" customWidth="1"/>
    <col min="13831" max="13831" width="12.54296875" style="1" customWidth="1"/>
    <col min="13832" max="13832" width="12.7265625" style="1" customWidth="1"/>
    <col min="13833" max="13833" width="14.26953125" style="1" bestFit="1" customWidth="1"/>
    <col min="13834" max="13834" width="17.453125" style="1" customWidth="1"/>
    <col min="13835" max="14080" width="4.1796875" style="1"/>
    <col min="14081" max="14081" width="3.7265625" style="1" customWidth="1"/>
    <col min="14082" max="14082" width="11" style="1" bestFit="1" customWidth="1"/>
    <col min="14083" max="14083" width="4.26953125" style="1" bestFit="1" customWidth="1"/>
    <col min="14084" max="14084" width="8.1796875" style="1" customWidth="1"/>
    <col min="14085" max="14085" width="7.81640625" style="1" customWidth="1"/>
    <col min="14086" max="14086" width="8.54296875" style="1" customWidth="1"/>
    <col min="14087" max="14087" width="12.54296875" style="1" customWidth="1"/>
    <col min="14088" max="14088" width="12.7265625" style="1" customWidth="1"/>
    <col min="14089" max="14089" width="14.26953125" style="1" bestFit="1" customWidth="1"/>
    <col min="14090" max="14090" width="17.453125" style="1" customWidth="1"/>
    <col min="14091" max="14336" width="4.1796875" style="1"/>
    <col min="14337" max="14337" width="3.7265625" style="1" customWidth="1"/>
    <col min="14338" max="14338" width="11" style="1" bestFit="1" customWidth="1"/>
    <col min="14339" max="14339" width="4.26953125" style="1" bestFit="1" customWidth="1"/>
    <col min="14340" max="14340" width="8.1796875" style="1" customWidth="1"/>
    <col min="14341" max="14341" width="7.81640625" style="1" customWidth="1"/>
    <col min="14342" max="14342" width="8.54296875" style="1" customWidth="1"/>
    <col min="14343" max="14343" width="12.54296875" style="1" customWidth="1"/>
    <col min="14344" max="14344" width="12.7265625" style="1" customWidth="1"/>
    <col min="14345" max="14345" width="14.26953125" style="1" bestFit="1" customWidth="1"/>
    <col min="14346" max="14346" width="17.453125" style="1" customWidth="1"/>
    <col min="14347" max="14592" width="4.1796875" style="1"/>
    <col min="14593" max="14593" width="3.7265625" style="1" customWidth="1"/>
    <col min="14594" max="14594" width="11" style="1" bestFit="1" customWidth="1"/>
    <col min="14595" max="14595" width="4.26953125" style="1" bestFit="1" customWidth="1"/>
    <col min="14596" max="14596" width="8.1796875" style="1" customWidth="1"/>
    <col min="14597" max="14597" width="7.81640625" style="1" customWidth="1"/>
    <col min="14598" max="14598" width="8.54296875" style="1" customWidth="1"/>
    <col min="14599" max="14599" width="12.54296875" style="1" customWidth="1"/>
    <col min="14600" max="14600" width="12.7265625" style="1" customWidth="1"/>
    <col min="14601" max="14601" width="14.26953125" style="1" bestFit="1" customWidth="1"/>
    <col min="14602" max="14602" width="17.453125" style="1" customWidth="1"/>
    <col min="14603" max="14848" width="4.1796875" style="1"/>
    <col min="14849" max="14849" width="3.7265625" style="1" customWidth="1"/>
    <col min="14850" max="14850" width="11" style="1" bestFit="1" customWidth="1"/>
    <col min="14851" max="14851" width="4.26953125" style="1" bestFit="1" customWidth="1"/>
    <col min="14852" max="14852" width="8.1796875" style="1" customWidth="1"/>
    <col min="14853" max="14853" width="7.81640625" style="1" customWidth="1"/>
    <col min="14854" max="14854" width="8.54296875" style="1" customWidth="1"/>
    <col min="14855" max="14855" width="12.54296875" style="1" customWidth="1"/>
    <col min="14856" max="14856" width="12.7265625" style="1" customWidth="1"/>
    <col min="14857" max="14857" width="14.26953125" style="1" bestFit="1" customWidth="1"/>
    <col min="14858" max="14858" width="17.453125" style="1" customWidth="1"/>
    <col min="14859" max="15104" width="4.1796875" style="1"/>
    <col min="15105" max="15105" width="3.7265625" style="1" customWidth="1"/>
    <col min="15106" max="15106" width="11" style="1" bestFit="1" customWidth="1"/>
    <col min="15107" max="15107" width="4.26953125" style="1" bestFit="1" customWidth="1"/>
    <col min="15108" max="15108" width="8.1796875" style="1" customWidth="1"/>
    <col min="15109" max="15109" width="7.81640625" style="1" customWidth="1"/>
    <col min="15110" max="15110" width="8.54296875" style="1" customWidth="1"/>
    <col min="15111" max="15111" width="12.54296875" style="1" customWidth="1"/>
    <col min="15112" max="15112" width="12.7265625" style="1" customWidth="1"/>
    <col min="15113" max="15113" width="14.26953125" style="1" bestFit="1" customWidth="1"/>
    <col min="15114" max="15114" width="17.453125" style="1" customWidth="1"/>
    <col min="15115" max="15360" width="4.1796875" style="1"/>
    <col min="15361" max="15361" width="3.7265625" style="1" customWidth="1"/>
    <col min="15362" max="15362" width="11" style="1" bestFit="1" customWidth="1"/>
    <col min="15363" max="15363" width="4.26953125" style="1" bestFit="1" customWidth="1"/>
    <col min="15364" max="15364" width="8.1796875" style="1" customWidth="1"/>
    <col min="15365" max="15365" width="7.81640625" style="1" customWidth="1"/>
    <col min="15366" max="15366" width="8.54296875" style="1" customWidth="1"/>
    <col min="15367" max="15367" width="12.54296875" style="1" customWidth="1"/>
    <col min="15368" max="15368" width="12.7265625" style="1" customWidth="1"/>
    <col min="15369" max="15369" width="14.26953125" style="1" bestFit="1" customWidth="1"/>
    <col min="15370" max="15370" width="17.453125" style="1" customWidth="1"/>
    <col min="15371" max="15616" width="4.1796875" style="1"/>
    <col min="15617" max="15617" width="3.7265625" style="1" customWidth="1"/>
    <col min="15618" max="15618" width="11" style="1" bestFit="1" customWidth="1"/>
    <col min="15619" max="15619" width="4.26953125" style="1" bestFit="1" customWidth="1"/>
    <col min="15620" max="15620" width="8.1796875" style="1" customWidth="1"/>
    <col min="15621" max="15621" width="7.81640625" style="1" customWidth="1"/>
    <col min="15622" max="15622" width="8.54296875" style="1" customWidth="1"/>
    <col min="15623" max="15623" width="12.54296875" style="1" customWidth="1"/>
    <col min="15624" max="15624" width="12.7265625" style="1" customWidth="1"/>
    <col min="15625" max="15625" width="14.26953125" style="1" bestFit="1" customWidth="1"/>
    <col min="15626" max="15626" width="17.453125" style="1" customWidth="1"/>
    <col min="15627" max="15872" width="4.1796875" style="1"/>
    <col min="15873" max="15873" width="3.7265625" style="1" customWidth="1"/>
    <col min="15874" max="15874" width="11" style="1" bestFit="1" customWidth="1"/>
    <col min="15875" max="15875" width="4.26953125" style="1" bestFit="1" customWidth="1"/>
    <col min="15876" max="15876" width="8.1796875" style="1" customWidth="1"/>
    <col min="15877" max="15877" width="7.81640625" style="1" customWidth="1"/>
    <col min="15878" max="15878" width="8.54296875" style="1" customWidth="1"/>
    <col min="15879" max="15879" width="12.54296875" style="1" customWidth="1"/>
    <col min="15880" max="15880" width="12.7265625" style="1" customWidth="1"/>
    <col min="15881" max="15881" width="14.26953125" style="1" bestFit="1" customWidth="1"/>
    <col min="15882" max="15882" width="17.453125" style="1" customWidth="1"/>
    <col min="15883" max="16128" width="4.1796875" style="1"/>
    <col min="16129" max="16129" width="3.7265625" style="1" customWidth="1"/>
    <col min="16130" max="16130" width="11" style="1" bestFit="1" customWidth="1"/>
    <col min="16131" max="16131" width="4.26953125" style="1" bestFit="1" customWidth="1"/>
    <col min="16132" max="16132" width="8.1796875" style="1" customWidth="1"/>
    <col min="16133" max="16133" width="7.81640625" style="1" customWidth="1"/>
    <col min="16134" max="16134" width="8.54296875" style="1" customWidth="1"/>
    <col min="16135" max="16135" width="12.54296875" style="1" customWidth="1"/>
    <col min="16136" max="16136" width="12.7265625" style="1" customWidth="1"/>
    <col min="16137" max="16137" width="14.26953125" style="1" bestFit="1" customWidth="1"/>
    <col min="16138" max="16138" width="17.453125" style="1" customWidth="1"/>
    <col min="16139" max="16384" width="4.1796875" style="1"/>
  </cols>
  <sheetData>
    <row r="1" spans="1:12" ht="36" customHeight="1" x14ac:dyDescent="0.45">
      <c r="C1" s="2" t="s">
        <v>11</v>
      </c>
      <c r="K1" s="52" t="s">
        <v>0</v>
      </c>
      <c r="L1" s="53">
        <v>22.5</v>
      </c>
    </row>
    <row r="2" spans="1:12" ht="32" x14ac:dyDescent="0.45">
      <c r="C2" s="3" t="s">
        <v>2</v>
      </c>
      <c r="D2" s="3" t="s">
        <v>1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L2" s="3" t="s">
        <v>9</v>
      </c>
    </row>
    <row r="3" spans="1:12" x14ac:dyDescent="0.45">
      <c r="A3" s="68">
        <f ca="1">DATE(YEAR(TODAY()),6,17)</f>
        <v>45094</v>
      </c>
      <c r="B3" s="68">
        <f ca="1">A3+IF(WEEKDAY(A3,2)&lt;6,0,IF(WEEKDAY(A3,2)=6,2,1))</f>
        <v>45096</v>
      </c>
      <c r="C3" s="4">
        <v>1</v>
      </c>
      <c r="D3" s="5">
        <f ca="1">B3</f>
        <v>45096</v>
      </c>
      <c r="E3" s="57" t="str">
        <f ca="1">TEXT(WEEKDAY(D3),"TTT")</f>
        <v>Mo</v>
      </c>
      <c r="F3" s="6">
        <v>0.14583333333333334</v>
      </c>
      <c r="G3" s="6">
        <v>0.35416666666666669</v>
      </c>
      <c r="H3" s="6">
        <v>4.1666666666666664E-2</v>
      </c>
      <c r="I3" s="50">
        <f>G3-F3-H3</f>
        <v>0.16666666666666669</v>
      </c>
      <c r="J3" s="49">
        <f>I3*24</f>
        <v>4</v>
      </c>
      <c r="L3" s="51">
        <f>J3*$L$1</f>
        <v>90</v>
      </c>
    </row>
    <row r="4" spans="1:12" x14ac:dyDescent="0.45">
      <c r="A4" s="68">
        <f ca="1">B3+1</f>
        <v>45097</v>
      </c>
      <c r="B4" s="68">
        <f t="shared" ref="B4:B21" ca="1" si="0">A4+IF(WEEKDAY(A4,2)&lt;6,0,IF(WEEKDAY(A4,2)=6,2,1))</f>
        <v>45097</v>
      </c>
      <c r="C4" s="4">
        <v>2</v>
      </c>
      <c r="D4" s="5">
        <f t="shared" ref="D4:D21" ca="1" si="1">B4</f>
        <v>45097</v>
      </c>
      <c r="E4" s="57" t="str">
        <f t="shared" ref="E4:E21" ca="1" si="2">TEXT(WEEKDAY(D4),"TTT")</f>
        <v>Di</v>
      </c>
      <c r="F4" s="6">
        <v>0.25</v>
      </c>
      <c r="G4" s="6">
        <v>0.4375</v>
      </c>
      <c r="H4" s="6">
        <v>4.1666666666666664E-2</v>
      </c>
      <c r="I4" s="50">
        <f t="shared" ref="I4:I21" si="3">G4-F4-H4</f>
        <v>0.14583333333333334</v>
      </c>
      <c r="J4" s="49">
        <f t="shared" ref="J4:J21" si="4">I4*24</f>
        <v>3.5</v>
      </c>
      <c r="L4" s="51">
        <f t="shared" ref="L4:L21" si="5">J4*$L$1</f>
        <v>78.75</v>
      </c>
    </row>
    <row r="5" spans="1:12" x14ac:dyDescent="0.45">
      <c r="A5" s="68">
        <f t="shared" ref="A5:A21" ca="1" si="6">B4+1</f>
        <v>45098</v>
      </c>
      <c r="B5" s="68">
        <f t="shared" ca="1" si="0"/>
        <v>45098</v>
      </c>
      <c r="C5" s="4">
        <v>3</v>
      </c>
      <c r="D5" s="5">
        <f t="shared" ca="1" si="1"/>
        <v>45098</v>
      </c>
      <c r="E5" s="57" t="str">
        <f t="shared" ca="1" si="2"/>
        <v>Mi</v>
      </c>
      <c r="F5" s="6">
        <v>0.1875</v>
      </c>
      <c r="G5" s="6">
        <v>0.375</v>
      </c>
      <c r="H5" s="6">
        <v>8.3333333333333329E-2</v>
      </c>
      <c r="I5" s="50">
        <f t="shared" si="3"/>
        <v>0.10416666666666667</v>
      </c>
      <c r="J5" s="49">
        <f t="shared" si="4"/>
        <v>2.5</v>
      </c>
      <c r="L5" s="51">
        <f t="shared" si="5"/>
        <v>56.25</v>
      </c>
    </row>
    <row r="6" spans="1:12" x14ac:dyDescent="0.45">
      <c r="A6" s="68">
        <f t="shared" ca="1" si="6"/>
        <v>45099</v>
      </c>
      <c r="B6" s="68">
        <f t="shared" ca="1" si="0"/>
        <v>45099</v>
      </c>
      <c r="C6" s="4">
        <v>4</v>
      </c>
      <c r="D6" s="5">
        <f t="shared" ca="1" si="1"/>
        <v>45099</v>
      </c>
      <c r="E6" s="57" t="str">
        <f t="shared" ca="1" si="2"/>
        <v>Do</v>
      </c>
      <c r="F6" s="6">
        <v>0.27083333333333331</v>
      </c>
      <c r="G6" s="6">
        <v>0.58333333333333326</v>
      </c>
      <c r="H6" s="6">
        <v>8.3333333333333329E-2</v>
      </c>
      <c r="I6" s="50">
        <f t="shared" si="3"/>
        <v>0.22916666666666663</v>
      </c>
      <c r="J6" s="49">
        <f t="shared" si="4"/>
        <v>5.4999999999999991</v>
      </c>
      <c r="L6" s="51">
        <f t="shared" si="5"/>
        <v>123.74999999999999</v>
      </c>
    </row>
    <row r="7" spans="1:12" x14ac:dyDescent="0.45">
      <c r="A7" s="68">
        <f t="shared" ca="1" si="6"/>
        <v>45100</v>
      </c>
      <c r="B7" s="68">
        <f t="shared" ca="1" si="0"/>
        <v>45100</v>
      </c>
      <c r="C7" s="4">
        <v>5</v>
      </c>
      <c r="D7" s="5">
        <f t="shared" ca="1" si="1"/>
        <v>45100</v>
      </c>
      <c r="E7" s="57" t="str">
        <f t="shared" ca="1" si="2"/>
        <v>Fr</v>
      </c>
      <c r="F7" s="6">
        <v>0.25</v>
      </c>
      <c r="G7" s="6">
        <v>0.58333333333333326</v>
      </c>
      <c r="H7" s="6">
        <v>8.3333333333333329E-2</v>
      </c>
      <c r="I7" s="50">
        <f t="shared" si="3"/>
        <v>0.24999999999999994</v>
      </c>
      <c r="J7" s="49">
        <f t="shared" si="4"/>
        <v>5.9999999999999982</v>
      </c>
      <c r="L7" s="51">
        <f t="shared" si="5"/>
        <v>134.99999999999997</v>
      </c>
    </row>
    <row r="8" spans="1:12" x14ac:dyDescent="0.45">
      <c r="A8" s="68">
        <f t="shared" ca="1" si="6"/>
        <v>45101</v>
      </c>
      <c r="B8" s="68">
        <f t="shared" ca="1" si="0"/>
        <v>45103</v>
      </c>
      <c r="C8" s="4">
        <v>6</v>
      </c>
      <c r="D8" s="5">
        <f t="shared" ca="1" si="1"/>
        <v>45103</v>
      </c>
      <c r="E8" s="57" t="str">
        <f t="shared" ca="1" si="2"/>
        <v>Mo</v>
      </c>
      <c r="F8" s="6">
        <v>0.14583333333333334</v>
      </c>
      <c r="G8" s="6">
        <v>0.39583333333333337</v>
      </c>
      <c r="H8" s="6">
        <v>2.0833333333333332E-2</v>
      </c>
      <c r="I8" s="50">
        <f t="shared" si="3"/>
        <v>0.22916666666666666</v>
      </c>
      <c r="J8" s="49">
        <f t="shared" si="4"/>
        <v>5.5</v>
      </c>
      <c r="L8" s="51">
        <f t="shared" si="5"/>
        <v>123.75</v>
      </c>
    </row>
    <row r="9" spans="1:12" x14ac:dyDescent="0.45">
      <c r="A9" s="68">
        <f t="shared" ca="1" si="6"/>
        <v>45104</v>
      </c>
      <c r="B9" s="68">
        <f t="shared" ca="1" si="0"/>
        <v>45104</v>
      </c>
      <c r="C9" s="4">
        <v>7</v>
      </c>
      <c r="D9" s="5">
        <f t="shared" ca="1" si="1"/>
        <v>45104</v>
      </c>
      <c r="E9" s="57" t="str">
        <f t="shared" ca="1" si="2"/>
        <v>Di</v>
      </c>
      <c r="F9" s="6">
        <v>0.25</v>
      </c>
      <c r="G9" s="6">
        <v>0.625</v>
      </c>
      <c r="H9" s="6">
        <v>8.3333333333333329E-2</v>
      </c>
      <c r="I9" s="50">
        <f t="shared" si="3"/>
        <v>0.29166666666666669</v>
      </c>
      <c r="J9" s="49">
        <f t="shared" si="4"/>
        <v>7</v>
      </c>
      <c r="L9" s="51">
        <f t="shared" si="5"/>
        <v>157.5</v>
      </c>
    </row>
    <row r="10" spans="1:12" x14ac:dyDescent="0.45">
      <c r="A10" s="68">
        <f t="shared" ca="1" si="6"/>
        <v>45105</v>
      </c>
      <c r="B10" s="68">
        <f t="shared" ca="1" si="0"/>
        <v>45105</v>
      </c>
      <c r="C10" s="4">
        <v>20</v>
      </c>
      <c r="D10" s="5">
        <f t="shared" ca="1" si="1"/>
        <v>45105</v>
      </c>
      <c r="E10" s="57" t="str">
        <f t="shared" ca="1" si="2"/>
        <v>Mi</v>
      </c>
      <c r="F10" s="6">
        <v>0.16666666666666666</v>
      </c>
      <c r="G10" s="6">
        <v>0.41666666666666663</v>
      </c>
      <c r="H10" s="6">
        <v>4.1666666666666664E-2</v>
      </c>
      <c r="I10" s="50">
        <f t="shared" si="3"/>
        <v>0.20833333333333331</v>
      </c>
      <c r="J10" s="49">
        <f t="shared" si="4"/>
        <v>5</v>
      </c>
      <c r="L10" s="51">
        <f t="shared" si="5"/>
        <v>112.5</v>
      </c>
    </row>
    <row r="11" spans="1:12" x14ac:dyDescent="0.45">
      <c r="A11" s="68">
        <f t="shared" ca="1" si="6"/>
        <v>45106</v>
      </c>
      <c r="B11" s="68">
        <f t="shared" ca="1" si="0"/>
        <v>45106</v>
      </c>
      <c r="C11" s="4">
        <v>21</v>
      </c>
      <c r="D11" s="5">
        <f t="shared" ca="1" si="1"/>
        <v>45106</v>
      </c>
      <c r="E11" s="57" t="str">
        <f t="shared" ca="1" si="2"/>
        <v>Do</v>
      </c>
      <c r="F11" s="6">
        <v>0.125</v>
      </c>
      <c r="G11" s="6">
        <v>0.5</v>
      </c>
      <c r="H11" s="6">
        <v>6.25E-2</v>
      </c>
      <c r="I11" s="50">
        <f t="shared" si="3"/>
        <v>0.3125</v>
      </c>
      <c r="J11" s="49">
        <f t="shared" si="4"/>
        <v>7.5</v>
      </c>
      <c r="L11" s="51">
        <f t="shared" si="5"/>
        <v>168.75</v>
      </c>
    </row>
    <row r="12" spans="1:12" x14ac:dyDescent="0.45">
      <c r="A12" s="68">
        <f t="shared" ca="1" si="6"/>
        <v>45107</v>
      </c>
      <c r="B12" s="68">
        <f t="shared" ca="1" si="0"/>
        <v>45107</v>
      </c>
      <c r="C12" s="4">
        <v>22</v>
      </c>
      <c r="D12" s="5">
        <f t="shared" ca="1" si="1"/>
        <v>45107</v>
      </c>
      <c r="E12" s="57" t="str">
        <f t="shared" ca="1" si="2"/>
        <v>Fr</v>
      </c>
      <c r="F12" s="6">
        <v>0.29166666666666669</v>
      </c>
      <c r="G12" s="6">
        <v>0.5625</v>
      </c>
      <c r="H12" s="6">
        <v>2.0833333333333332E-2</v>
      </c>
      <c r="I12" s="50">
        <f t="shared" si="3"/>
        <v>0.24999999999999997</v>
      </c>
      <c r="J12" s="49">
        <f t="shared" si="4"/>
        <v>5.9999999999999991</v>
      </c>
      <c r="L12" s="51">
        <f t="shared" si="5"/>
        <v>134.99999999999997</v>
      </c>
    </row>
    <row r="13" spans="1:12" x14ac:dyDescent="0.45">
      <c r="A13" s="68">
        <f t="shared" ca="1" si="6"/>
        <v>45108</v>
      </c>
      <c r="B13" s="68">
        <f t="shared" ca="1" si="0"/>
        <v>45110</v>
      </c>
      <c r="C13" s="4">
        <v>23</v>
      </c>
      <c r="D13" s="5">
        <f t="shared" ca="1" si="1"/>
        <v>45110</v>
      </c>
      <c r="E13" s="57" t="str">
        <f t="shared" ca="1" si="2"/>
        <v>Mo</v>
      </c>
      <c r="F13" s="6">
        <v>0.1875</v>
      </c>
      <c r="G13" s="6">
        <v>0.47916666666666669</v>
      </c>
      <c r="H13" s="6">
        <v>4.1666666666666664E-2</v>
      </c>
      <c r="I13" s="50">
        <f t="shared" si="3"/>
        <v>0.25</v>
      </c>
      <c r="J13" s="49">
        <f t="shared" si="4"/>
        <v>6</v>
      </c>
      <c r="L13" s="51">
        <f t="shared" si="5"/>
        <v>135</v>
      </c>
    </row>
    <row r="14" spans="1:12" x14ac:dyDescent="0.45">
      <c r="A14" s="68">
        <f t="shared" ca="1" si="6"/>
        <v>45111</v>
      </c>
      <c r="B14" s="68">
        <f t="shared" ca="1" si="0"/>
        <v>45111</v>
      </c>
      <c r="C14" s="4">
        <v>24</v>
      </c>
      <c r="D14" s="5">
        <f t="shared" ca="1" si="1"/>
        <v>45111</v>
      </c>
      <c r="E14" s="57" t="str">
        <f t="shared" ca="1" si="2"/>
        <v>Di</v>
      </c>
      <c r="F14" s="6">
        <v>0.25</v>
      </c>
      <c r="G14" s="6">
        <v>0.39583333333333337</v>
      </c>
      <c r="H14" s="6">
        <v>2.0833333333333332E-2</v>
      </c>
      <c r="I14" s="50">
        <f t="shared" si="3"/>
        <v>0.12500000000000003</v>
      </c>
      <c r="J14" s="49">
        <f t="shared" si="4"/>
        <v>3.0000000000000009</v>
      </c>
      <c r="L14" s="51">
        <f t="shared" si="5"/>
        <v>67.500000000000014</v>
      </c>
    </row>
    <row r="15" spans="1:12" x14ac:dyDescent="0.45">
      <c r="A15" s="68">
        <f t="shared" ca="1" si="6"/>
        <v>45112</v>
      </c>
      <c r="B15" s="68">
        <f t="shared" ca="1" si="0"/>
        <v>45112</v>
      </c>
      <c r="C15" s="4">
        <v>25</v>
      </c>
      <c r="D15" s="5">
        <f t="shared" ca="1" si="1"/>
        <v>45112</v>
      </c>
      <c r="E15" s="57" t="str">
        <f t="shared" ca="1" si="2"/>
        <v>Mi</v>
      </c>
      <c r="F15" s="6">
        <v>0.20833333333333334</v>
      </c>
      <c r="G15" s="6">
        <v>0.4375</v>
      </c>
      <c r="H15" s="6">
        <v>6.25E-2</v>
      </c>
      <c r="I15" s="50">
        <f t="shared" si="3"/>
        <v>0.16666666666666666</v>
      </c>
      <c r="J15" s="49">
        <f t="shared" si="4"/>
        <v>4</v>
      </c>
      <c r="L15" s="51">
        <f t="shared" si="5"/>
        <v>90</v>
      </c>
    </row>
    <row r="16" spans="1:12" x14ac:dyDescent="0.45">
      <c r="A16" s="68">
        <f t="shared" ca="1" si="6"/>
        <v>45113</v>
      </c>
      <c r="B16" s="68">
        <f t="shared" ca="1" si="0"/>
        <v>45113</v>
      </c>
      <c r="C16" s="4">
        <v>26</v>
      </c>
      <c r="D16" s="5">
        <f t="shared" ca="1" si="1"/>
        <v>45113</v>
      </c>
      <c r="E16" s="57" t="str">
        <f t="shared" ca="1" si="2"/>
        <v>Do</v>
      </c>
      <c r="F16" s="6">
        <v>0.27083333333333331</v>
      </c>
      <c r="G16" s="6">
        <v>0.41666666666666663</v>
      </c>
      <c r="H16" s="6">
        <v>4.1666666666666664E-2</v>
      </c>
      <c r="I16" s="50">
        <f t="shared" si="3"/>
        <v>0.10416666666666666</v>
      </c>
      <c r="J16" s="49">
        <f t="shared" si="4"/>
        <v>2.5</v>
      </c>
      <c r="L16" s="51">
        <f t="shared" si="5"/>
        <v>56.25</v>
      </c>
    </row>
    <row r="17" spans="1:12" x14ac:dyDescent="0.45">
      <c r="A17" s="68">
        <f t="shared" ca="1" si="6"/>
        <v>45114</v>
      </c>
      <c r="B17" s="68">
        <f t="shared" ca="1" si="0"/>
        <v>45114</v>
      </c>
      <c r="C17" s="4">
        <v>27</v>
      </c>
      <c r="D17" s="5">
        <f t="shared" ca="1" si="1"/>
        <v>45114</v>
      </c>
      <c r="E17" s="57" t="str">
        <f t="shared" ca="1" si="2"/>
        <v>Fr</v>
      </c>
      <c r="F17" s="6">
        <v>0.375</v>
      </c>
      <c r="G17" s="6">
        <v>0.70833333333333326</v>
      </c>
      <c r="H17" s="6">
        <v>6.25E-2</v>
      </c>
      <c r="I17" s="50">
        <f t="shared" si="3"/>
        <v>0.27083333333333326</v>
      </c>
      <c r="J17" s="49">
        <f t="shared" si="4"/>
        <v>6.4999999999999982</v>
      </c>
      <c r="L17" s="51">
        <f t="shared" si="5"/>
        <v>146.24999999999997</v>
      </c>
    </row>
    <row r="18" spans="1:12" x14ac:dyDescent="0.45">
      <c r="A18" s="68">
        <f t="shared" ca="1" si="6"/>
        <v>45115</v>
      </c>
      <c r="B18" s="68">
        <f t="shared" ca="1" si="0"/>
        <v>45117</v>
      </c>
      <c r="C18" s="4">
        <v>28</v>
      </c>
      <c r="D18" s="5">
        <f t="shared" ca="1" si="1"/>
        <v>45117</v>
      </c>
      <c r="E18" s="57" t="str">
        <f t="shared" ca="1" si="2"/>
        <v>Mo</v>
      </c>
      <c r="F18" s="6">
        <v>0.35416666666666669</v>
      </c>
      <c r="G18" s="6">
        <v>0.66666666666666674</v>
      </c>
      <c r="H18" s="6">
        <v>6.25E-2</v>
      </c>
      <c r="I18" s="50">
        <f t="shared" si="3"/>
        <v>0.25000000000000006</v>
      </c>
      <c r="J18" s="49">
        <f t="shared" si="4"/>
        <v>6.0000000000000018</v>
      </c>
      <c r="L18" s="51">
        <f t="shared" si="5"/>
        <v>135.00000000000003</v>
      </c>
    </row>
    <row r="19" spans="1:12" x14ac:dyDescent="0.45">
      <c r="A19" s="68">
        <f t="shared" ca="1" si="6"/>
        <v>45118</v>
      </c>
      <c r="B19" s="68">
        <f t="shared" ca="1" si="0"/>
        <v>45118</v>
      </c>
      <c r="C19" s="4">
        <v>29</v>
      </c>
      <c r="D19" s="5">
        <f t="shared" ca="1" si="1"/>
        <v>45118</v>
      </c>
      <c r="E19" s="57" t="str">
        <f t="shared" ca="1" si="2"/>
        <v>Di</v>
      </c>
      <c r="F19" s="6">
        <v>0.3125</v>
      </c>
      <c r="G19" s="6">
        <v>0.45833333333333337</v>
      </c>
      <c r="H19" s="6">
        <v>6.25E-2</v>
      </c>
      <c r="I19" s="50">
        <f t="shared" si="3"/>
        <v>8.333333333333337E-2</v>
      </c>
      <c r="J19" s="49">
        <f t="shared" si="4"/>
        <v>2.0000000000000009</v>
      </c>
      <c r="L19" s="51">
        <f t="shared" si="5"/>
        <v>45.000000000000021</v>
      </c>
    </row>
    <row r="20" spans="1:12" x14ac:dyDescent="0.45">
      <c r="A20" s="68">
        <f t="shared" ca="1" si="6"/>
        <v>45119</v>
      </c>
      <c r="B20" s="68">
        <f t="shared" ca="1" si="0"/>
        <v>45119</v>
      </c>
      <c r="C20" s="4">
        <v>30</v>
      </c>
      <c r="D20" s="5">
        <f t="shared" ca="1" si="1"/>
        <v>45119</v>
      </c>
      <c r="E20" s="57" t="str">
        <f t="shared" ca="1" si="2"/>
        <v>Mi</v>
      </c>
      <c r="F20" s="6">
        <v>0.22916666666666666</v>
      </c>
      <c r="G20" s="6">
        <v>0.47916666666666663</v>
      </c>
      <c r="H20" s="6">
        <v>6.25E-2</v>
      </c>
      <c r="I20" s="50">
        <f t="shared" si="3"/>
        <v>0.18749999999999997</v>
      </c>
      <c r="J20" s="49">
        <f t="shared" si="4"/>
        <v>4.4999999999999991</v>
      </c>
      <c r="L20" s="51">
        <f t="shared" si="5"/>
        <v>101.24999999999999</v>
      </c>
    </row>
    <row r="21" spans="1:12" x14ac:dyDescent="0.45">
      <c r="A21" s="68">
        <f t="shared" ca="1" si="6"/>
        <v>45120</v>
      </c>
      <c r="B21" s="68">
        <f t="shared" ca="1" si="0"/>
        <v>45120</v>
      </c>
      <c r="C21" s="4">
        <v>31</v>
      </c>
      <c r="D21" s="5">
        <f t="shared" ca="1" si="1"/>
        <v>45120</v>
      </c>
      <c r="E21" s="57" t="str">
        <f t="shared" ca="1" si="2"/>
        <v>Do</v>
      </c>
      <c r="F21" s="6">
        <v>0.29166666666666669</v>
      </c>
      <c r="G21" s="6">
        <v>0.45833333333333337</v>
      </c>
      <c r="H21" s="6">
        <v>4.1666666666666664E-2</v>
      </c>
      <c r="I21" s="50">
        <f t="shared" si="3"/>
        <v>0.12500000000000003</v>
      </c>
      <c r="J21" s="49">
        <f t="shared" si="4"/>
        <v>3.0000000000000009</v>
      </c>
      <c r="L21" s="51">
        <f t="shared" si="5"/>
        <v>67.500000000000014</v>
      </c>
    </row>
    <row r="23" spans="1:12" x14ac:dyDescent="0.45">
      <c r="H23" s="48" t="s">
        <v>12</v>
      </c>
      <c r="I23" s="55" t="str">
        <f>TEXT(SUM(I3:I21),"[hh]:mm")</f>
        <v>90:00</v>
      </c>
      <c r="J23" s="49">
        <f>SUM(J3:J21)</f>
        <v>90</v>
      </c>
      <c r="K23" s="48" t="s">
        <v>10</v>
      </c>
      <c r="L23" s="54">
        <f>SUM(L3:L21)</f>
        <v>2025</v>
      </c>
    </row>
  </sheetData>
  <pageMargins left="0.64" right="0.47" top="0.984251969" bottom="0.984251969" header="0.4921259845" footer="0.4921259845"/>
  <pageSetup paperSize="9" scale="93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4236A-165F-49F0-A5A0-D033B59AE278}">
  <sheetPr>
    <tabColor rgb="FFFF0000"/>
  </sheetPr>
  <dimension ref="A1:G14"/>
  <sheetViews>
    <sheetView workbookViewId="0"/>
  </sheetViews>
  <sheetFormatPr baseColWidth="10" defaultColWidth="10.7265625" defaultRowHeight="16.5" x14ac:dyDescent="0.45"/>
  <cols>
    <col min="1" max="1" width="15.1796875" style="8" customWidth="1"/>
    <col min="2" max="2" width="13.54296875" style="8" customWidth="1"/>
    <col min="3" max="3" width="9.81640625" style="8" customWidth="1"/>
    <col min="4" max="5" width="11.7265625" style="8" customWidth="1"/>
    <col min="6" max="16384" width="10.7265625" style="8"/>
  </cols>
  <sheetData>
    <row r="1" spans="1:7" ht="26" x14ac:dyDescent="0.45">
      <c r="A1" s="7" t="s">
        <v>13</v>
      </c>
      <c r="E1" s="9"/>
      <c r="G1" s="56" t="s">
        <v>61</v>
      </c>
    </row>
    <row r="2" spans="1:7" ht="17.5" x14ac:dyDescent="0.45">
      <c r="A2" s="10"/>
      <c r="B2" s="10"/>
      <c r="C2" s="10"/>
      <c r="D2" s="10"/>
      <c r="E2" s="10"/>
      <c r="F2" s="10"/>
      <c r="G2" s="10"/>
    </row>
    <row r="3" spans="1:7" ht="17.5" x14ac:dyDescent="0.45">
      <c r="A3" s="10"/>
      <c r="B3" s="11" t="s">
        <v>14</v>
      </c>
      <c r="C3" s="10"/>
      <c r="D3" s="12">
        <v>27</v>
      </c>
      <c r="E3" s="10"/>
      <c r="F3" s="10"/>
      <c r="G3" s="10"/>
    </row>
    <row r="4" spans="1:7" ht="17.5" x14ac:dyDescent="0.45">
      <c r="A4" s="10"/>
      <c r="B4" s="10"/>
      <c r="C4" s="10"/>
      <c r="D4" s="10"/>
      <c r="E4" s="10"/>
      <c r="F4" s="10"/>
      <c r="G4" s="10"/>
    </row>
    <row r="5" spans="1:7" ht="25.15" customHeight="1" x14ac:dyDescent="0.45">
      <c r="A5" s="11" t="s">
        <v>15</v>
      </c>
      <c r="B5" s="11" t="s">
        <v>16</v>
      </c>
      <c r="C5" s="11" t="s">
        <v>17</v>
      </c>
      <c r="D5" s="11" t="s">
        <v>18</v>
      </c>
      <c r="E5" s="11" t="s">
        <v>19</v>
      </c>
      <c r="F5" s="10"/>
      <c r="G5" s="10"/>
    </row>
    <row r="6" spans="1:7" ht="20.149999999999999" customHeight="1" x14ac:dyDescent="0.45">
      <c r="A6" s="13" t="s">
        <v>20</v>
      </c>
      <c r="B6" s="14">
        <v>0.30208333333333331</v>
      </c>
      <c r="C6" s="14">
        <v>0.58333333333333337</v>
      </c>
      <c r="D6" s="85"/>
      <c r="E6" s="86"/>
      <c r="F6" s="10"/>
      <c r="G6" s="10"/>
    </row>
    <row r="7" spans="1:7" ht="20.149999999999999" customHeight="1" x14ac:dyDescent="0.45">
      <c r="A7" s="17" t="s">
        <v>21</v>
      </c>
      <c r="B7" s="18">
        <v>0.30208333333333331</v>
      </c>
      <c r="C7" s="18">
        <v>0.70833333333333337</v>
      </c>
      <c r="D7" s="85"/>
      <c r="E7" s="86"/>
      <c r="F7" s="10"/>
      <c r="G7" s="10"/>
    </row>
    <row r="8" spans="1:7" ht="20.149999999999999" customHeight="1" x14ac:dyDescent="0.45">
      <c r="A8" s="17" t="s">
        <v>22</v>
      </c>
      <c r="B8" s="18">
        <v>0.47916666666666669</v>
      </c>
      <c r="C8" s="18">
        <v>0.66666666666666663</v>
      </c>
      <c r="D8" s="85"/>
      <c r="E8" s="86"/>
      <c r="F8" s="10"/>
      <c r="G8" s="10"/>
    </row>
    <row r="9" spans="1:7" ht="20.149999999999999" customHeight="1" x14ac:dyDescent="0.45">
      <c r="A9" s="17" t="s">
        <v>23</v>
      </c>
      <c r="B9" s="18">
        <v>0.54166666666666663</v>
      </c>
      <c r="C9" s="18">
        <v>0.69791666666666663</v>
      </c>
      <c r="D9" s="85"/>
      <c r="E9" s="86"/>
      <c r="F9" s="10"/>
      <c r="G9" s="10"/>
    </row>
    <row r="10" spans="1:7" ht="20.149999999999999" customHeight="1" x14ac:dyDescent="0.45">
      <c r="A10" s="17" t="s">
        <v>24</v>
      </c>
      <c r="B10" s="18">
        <v>0.54166666666666663</v>
      </c>
      <c r="C10" s="18">
        <v>0.70833333333333337</v>
      </c>
      <c r="D10" s="85"/>
      <c r="E10" s="86"/>
      <c r="F10" s="10"/>
      <c r="G10" s="10"/>
    </row>
    <row r="11" spans="1:7" ht="20.149999999999999" customHeight="1" x14ac:dyDescent="0.45">
      <c r="A11" s="17" t="s">
        <v>25</v>
      </c>
      <c r="B11" s="18">
        <v>0.3125</v>
      </c>
      <c r="C11" s="18">
        <v>0.51041666666666663</v>
      </c>
      <c r="D11" s="85"/>
      <c r="E11" s="86"/>
      <c r="F11" s="10"/>
      <c r="G11" s="10"/>
    </row>
    <row r="12" spans="1:7" ht="20.149999999999999" customHeight="1" x14ac:dyDescent="0.45">
      <c r="A12" s="10" t="s">
        <v>26</v>
      </c>
      <c r="B12" s="19">
        <v>0.29166666666666669</v>
      </c>
      <c r="C12" s="19">
        <v>0.67708333333333337</v>
      </c>
      <c r="D12" s="85"/>
      <c r="E12" s="86"/>
      <c r="F12" s="10"/>
      <c r="G12" s="10"/>
    </row>
    <row r="13" spans="1:7" ht="31.5" customHeight="1" x14ac:dyDescent="0.45">
      <c r="A13" s="10"/>
      <c r="B13" s="10"/>
      <c r="C13" s="10"/>
      <c r="D13" s="87"/>
      <c r="E13" s="88"/>
      <c r="F13" s="10"/>
      <c r="G13" s="10"/>
    </row>
    <row r="14" spans="1:7" ht="17.5" x14ac:dyDescent="0.45">
      <c r="A14" s="10"/>
      <c r="B14" s="10"/>
      <c r="C14" s="10"/>
      <c r="D14" s="10"/>
      <c r="E14" s="10"/>
      <c r="F14" s="10"/>
      <c r="G14" s="10"/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E72C0-1F27-4C92-826F-6EDE7F462710}">
  <dimension ref="A1:G14"/>
  <sheetViews>
    <sheetView workbookViewId="0">
      <selection sqref="A1:E13"/>
    </sheetView>
  </sheetViews>
  <sheetFormatPr baseColWidth="10" defaultColWidth="10.7265625" defaultRowHeight="16.5" x14ac:dyDescent="0.45"/>
  <cols>
    <col min="1" max="1" width="15.1796875" style="8" customWidth="1"/>
    <col min="2" max="2" width="13.54296875" style="8" customWidth="1"/>
    <col min="3" max="3" width="9.81640625" style="8" customWidth="1"/>
    <col min="4" max="5" width="11.7265625" style="8" customWidth="1"/>
    <col min="6" max="16384" width="10.7265625" style="8"/>
  </cols>
  <sheetData>
    <row r="1" spans="1:7" ht="26" x14ac:dyDescent="0.45">
      <c r="A1" s="7" t="s">
        <v>13</v>
      </c>
      <c r="E1" s="9"/>
    </row>
    <row r="2" spans="1:7" ht="17.5" x14ac:dyDescent="0.45">
      <c r="A2" s="10"/>
      <c r="B2" s="10"/>
      <c r="C2" s="10"/>
      <c r="D2" s="10"/>
      <c r="E2" s="10"/>
      <c r="F2" s="10"/>
      <c r="G2" s="10"/>
    </row>
    <row r="3" spans="1:7" ht="17.5" x14ac:dyDescent="0.45">
      <c r="A3" s="10"/>
      <c r="B3" s="11" t="s">
        <v>14</v>
      </c>
      <c r="C3" s="10"/>
      <c r="D3" s="12">
        <v>27</v>
      </c>
      <c r="E3" s="10"/>
      <c r="F3" s="10"/>
      <c r="G3" s="10"/>
    </row>
    <row r="4" spans="1:7" ht="17.5" x14ac:dyDescent="0.45">
      <c r="A4" s="10"/>
      <c r="B4" s="10"/>
      <c r="C4" s="10"/>
      <c r="D4" s="10"/>
      <c r="E4" s="10"/>
      <c r="F4" s="10"/>
      <c r="G4" s="10"/>
    </row>
    <row r="5" spans="1:7" ht="25.15" customHeight="1" x14ac:dyDescent="0.45">
      <c r="A5" s="11" t="s">
        <v>15</v>
      </c>
      <c r="B5" s="11" t="s">
        <v>16</v>
      </c>
      <c r="C5" s="11" t="s">
        <v>17</v>
      </c>
      <c r="D5" s="11" t="s">
        <v>18</v>
      </c>
      <c r="E5" s="11" t="s">
        <v>19</v>
      </c>
      <c r="F5" s="10"/>
      <c r="G5" s="10"/>
    </row>
    <row r="6" spans="1:7" ht="20.149999999999999" customHeight="1" x14ac:dyDescent="0.45">
      <c r="A6" s="13" t="s">
        <v>20</v>
      </c>
      <c r="B6" s="14">
        <v>0.30208333333333331</v>
      </c>
      <c r="C6" s="14">
        <v>0.58333333333333337</v>
      </c>
      <c r="D6" s="15">
        <f>C6-B6</f>
        <v>0.28125000000000006</v>
      </c>
      <c r="E6" s="16">
        <f>D6*24*$D$3</f>
        <v>182.25000000000006</v>
      </c>
      <c r="F6" s="10"/>
      <c r="G6" s="10"/>
    </row>
    <row r="7" spans="1:7" ht="20.149999999999999" customHeight="1" x14ac:dyDescent="0.45">
      <c r="A7" s="17" t="s">
        <v>21</v>
      </c>
      <c r="B7" s="18">
        <v>0.30208333333333331</v>
      </c>
      <c r="C7" s="18">
        <v>0.70833333333333337</v>
      </c>
      <c r="D7" s="15">
        <f t="shared" ref="D7:D12" si="0">C7-B7</f>
        <v>0.40625000000000006</v>
      </c>
      <c r="E7" s="16">
        <f t="shared" ref="E7:E12" si="1">D7*24*$D$3</f>
        <v>263.25000000000006</v>
      </c>
      <c r="F7" s="10"/>
      <c r="G7" s="10"/>
    </row>
    <row r="8" spans="1:7" ht="20.149999999999999" customHeight="1" x14ac:dyDescent="0.45">
      <c r="A8" s="17" t="s">
        <v>22</v>
      </c>
      <c r="B8" s="18">
        <v>0.47916666666666669</v>
      </c>
      <c r="C8" s="18">
        <v>0.66666666666666663</v>
      </c>
      <c r="D8" s="15">
        <f t="shared" si="0"/>
        <v>0.18749999999999994</v>
      </c>
      <c r="E8" s="16">
        <f t="shared" si="1"/>
        <v>121.49999999999996</v>
      </c>
      <c r="F8" s="10"/>
      <c r="G8" s="10"/>
    </row>
    <row r="9" spans="1:7" ht="20.149999999999999" customHeight="1" x14ac:dyDescent="0.45">
      <c r="A9" s="17" t="s">
        <v>23</v>
      </c>
      <c r="B9" s="18">
        <v>0.54166666666666663</v>
      </c>
      <c r="C9" s="18">
        <v>0.69791666666666663</v>
      </c>
      <c r="D9" s="15">
        <f t="shared" si="0"/>
        <v>0.15625</v>
      </c>
      <c r="E9" s="16">
        <f t="shared" si="1"/>
        <v>101.25</v>
      </c>
      <c r="F9" s="10"/>
      <c r="G9" s="10"/>
    </row>
    <row r="10" spans="1:7" ht="20.149999999999999" customHeight="1" x14ac:dyDescent="0.45">
      <c r="A10" s="17" t="s">
        <v>24</v>
      </c>
      <c r="B10" s="18">
        <v>0.54166666666666663</v>
      </c>
      <c r="C10" s="18">
        <v>0.70833333333333337</v>
      </c>
      <c r="D10" s="15">
        <f t="shared" si="0"/>
        <v>0.16666666666666674</v>
      </c>
      <c r="E10" s="16">
        <f t="shared" si="1"/>
        <v>108.00000000000004</v>
      </c>
      <c r="F10" s="10"/>
      <c r="G10" s="10"/>
    </row>
    <row r="11" spans="1:7" ht="20.149999999999999" customHeight="1" x14ac:dyDescent="0.45">
      <c r="A11" s="17" t="s">
        <v>25</v>
      </c>
      <c r="B11" s="18">
        <v>0.3125</v>
      </c>
      <c r="C11" s="18">
        <v>0.51041666666666663</v>
      </c>
      <c r="D11" s="15">
        <f t="shared" si="0"/>
        <v>0.19791666666666663</v>
      </c>
      <c r="E11" s="16">
        <f t="shared" si="1"/>
        <v>128.24999999999997</v>
      </c>
      <c r="F11" s="10"/>
      <c r="G11" s="10"/>
    </row>
    <row r="12" spans="1:7" ht="20.149999999999999" customHeight="1" x14ac:dyDescent="0.45">
      <c r="A12" s="10" t="s">
        <v>26</v>
      </c>
      <c r="B12" s="19">
        <v>0.29166666666666669</v>
      </c>
      <c r="C12" s="19">
        <v>0.67708333333333337</v>
      </c>
      <c r="D12" s="15">
        <f t="shared" si="0"/>
        <v>0.38541666666666669</v>
      </c>
      <c r="E12" s="16">
        <f t="shared" si="1"/>
        <v>249.75</v>
      </c>
      <c r="F12" s="10"/>
      <c r="G12" s="10"/>
    </row>
    <row r="13" spans="1:7" ht="31.5" customHeight="1" x14ac:dyDescent="0.45">
      <c r="A13" s="10"/>
      <c r="B13" s="10"/>
      <c r="C13" s="10"/>
      <c r="D13" s="20">
        <f t="shared" ref="D13" si="2">SUM(D6:D12)</f>
        <v>1.7812500000000002</v>
      </c>
      <c r="E13" s="21">
        <f>SUM(E6:E12)</f>
        <v>1154.25</v>
      </c>
      <c r="F13" s="10"/>
      <c r="G13" s="10"/>
    </row>
    <row r="14" spans="1:7" ht="17.5" x14ac:dyDescent="0.45">
      <c r="A14" s="10"/>
      <c r="B14" s="10"/>
      <c r="C14" s="10"/>
      <c r="D14" s="10"/>
      <c r="E14" s="10"/>
      <c r="F14" s="10"/>
      <c r="G14" s="10"/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AE961-2FC2-4650-8A9F-DA4DE9B553FF}">
  <sheetPr>
    <tabColor rgb="FF7030A0"/>
  </sheetPr>
  <dimension ref="A1:P18"/>
  <sheetViews>
    <sheetView topLeftCell="F1" workbookViewId="0">
      <selection activeCell="F1" sqref="F1"/>
    </sheetView>
  </sheetViews>
  <sheetFormatPr baseColWidth="10" defaultColWidth="10.7265625" defaultRowHeight="16.5" x14ac:dyDescent="0.45"/>
  <cols>
    <col min="1" max="1" width="11" style="23" hidden="1" customWidth="1"/>
    <col min="2" max="2" width="10.7265625" style="23" hidden="1" customWidth="1"/>
    <col min="3" max="3" width="3" style="23" hidden="1" customWidth="1"/>
    <col min="4" max="5" width="10.7265625" style="23" hidden="1" customWidth="1"/>
    <col min="6" max="6" width="3.26953125" style="23" customWidth="1"/>
    <col min="7" max="7" width="15" style="23" customWidth="1"/>
    <col min="8" max="8" width="16.54296875" style="23" customWidth="1"/>
    <col min="9" max="9" width="18.81640625" style="23" bestFit="1" customWidth="1"/>
    <col min="10" max="10" width="10.453125" style="23" customWidth="1"/>
    <col min="11" max="11" width="4" style="23" customWidth="1"/>
    <col min="12" max="12" width="10.54296875" style="23" customWidth="1"/>
    <col min="13" max="13" width="16.81640625" style="23" customWidth="1"/>
    <col min="14" max="16384" width="10.7265625" style="23"/>
  </cols>
  <sheetData>
    <row r="1" spans="1:16" ht="26" x14ac:dyDescent="0.65">
      <c r="F1" s="22" t="s">
        <v>27</v>
      </c>
      <c r="P1" s="56" t="s">
        <v>61</v>
      </c>
    </row>
    <row r="2" spans="1:16" x14ac:dyDescent="0.45">
      <c r="A2" s="25">
        <f ca="1">DATE(YEAR(TODAY()),3,6)</f>
        <v>44991</v>
      </c>
      <c r="H2" s="24" t="s">
        <v>28</v>
      </c>
      <c r="I2" s="25">
        <f ca="1">B10</f>
        <v>44991</v>
      </c>
      <c r="J2" s="25"/>
    </row>
    <row r="3" spans="1:16" x14ac:dyDescent="0.45">
      <c r="H3" s="24" t="s">
        <v>29</v>
      </c>
      <c r="I3" s="25">
        <f ca="1">E15</f>
        <v>45082</v>
      </c>
      <c r="M3" s="26"/>
    </row>
    <row r="4" spans="1:16" x14ac:dyDescent="0.45">
      <c r="H4" s="24"/>
      <c r="M4" s="26"/>
    </row>
    <row r="5" spans="1:16" ht="33" x14ac:dyDescent="0.45">
      <c r="H5" s="27" t="s">
        <v>30</v>
      </c>
      <c r="I5" s="60"/>
    </row>
    <row r="6" spans="1:16" x14ac:dyDescent="0.45">
      <c r="M6" s="67"/>
    </row>
    <row r="8" spans="1:16" ht="25" x14ac:dyDescent="0.7">
      <c r="F8" s="28" t="s">
        <v>31</v>
      </c>
      <c r="M8" s="29"/>
    </row>
    <row r="9" spans="1:16" x14ac:dyDescent="0.45">
      <c r="G9" s="24" t="s">
        <v>15</v>
      </c>
      <c r="H9" s="24" t="s">
        <v>28</v>
      </c>
      <c r="I9" s="24" t="s">
        <v>29</v>
      </c>
      <c r="J9" s="24" t="s">
        <v>32</v>
      </c>
      <c r="M9" s="30" t="str">
        <f>'Feiertage 2020-2022'!A3</f>
        <v>Feiertage</v>
      </c>
      <c r="N9" s="30">
        <f ca="1">'Feiertage 2020-2022'!B3</f>
        <v>2023</v>
      </c>
    </row>
    <row r="10" spans="1:16" ht="20.149999999999999" customHeight="1" x14ac:dyDescent="0.45">
      <c r="A10" s="25">
        <f ca="1">A2</f>
        <v>44991</v>
      </c>
      <c r="B10" s="68">
        <f ca="1">A10+IF(WEEKDAY(A10,2)&lt;6,0,IF(WEEKDAY(A10,2)=6,2,1))</f>
        <v>44991</v>
      </c>
      <c r="C10" s="1">
        <v>76</v>
      </c>
      <c r="D10" s="68">
        <f ca="1">B10+C10</f>
        <v>45067</v>
      </c>
      <c r="E10" s="68">
        <f ca="1">D10+IF(WEEKDAY(D10,2)&lt;6,0,IF(WEEKDAY(D10,2)=6,2,1))</f>
        <v>45068</v>
      </c>
      <c r="F10" s="23">
        <v>1</v>
      </c>
      <c r="G10" s="31" t="s">
        <v>34</v>
      </c>
      <c r="H10" s="32">
        <f ca="1">B10</f>
        <v>44991</v>
      </c>
      <c r="I10" s="32">
        <f ca="1">E10</f>
        <v>45068</v>
      </c>
      <c r="J10" s="58"/>
      <c r="M10" s="33" t="str">
        <f>'Feiertage 2020-2022'!A4</f>
        <v>Neujahr</v>
      </c>
      <c r="N10" s="34">
        <f ca="1">'Feiertage 2020-2022'!B4</f>
        <v>44927</v>
      </c>
    </row>
    <row r="11" spans="1:16" ht="20.149999999999999" customHeight="1" x14ac:dyDescent="0.45">
      <c r="A11" s="25">
        <f ca="1">B10+21</f>
        <v>45012</v>
      </c>
      <c r="B11" s="68">
        <f ca="1">A11+IF(WEEKDAY(A11,2)&lt;6,0,IF(WEEKDAY(A11,2)=6,2,1))</f>
        <v>45012</v>
      </c>
      <c r="C11" s="1">
        <v>0</v>
      </c>
      <c r="D11" s="68">
        <f t="shared" ref="D11:D15" ca="1" si="0">B11+C11</f>
        <v>45012</v>
      </c>
      <c r="E11" s="68">
        <f t="shared" ref="E11:E15" ca="1" si="1">D11+IF(WEEKDAY(D11,2)&lt;6,0,IF(WEEKDAY(D11,2)=6,2,1))</f>
        <v>45012</v>
      </c>
      <c r="F11" s="23">
        <v>2</v>
      </c>
      <c r="G11" s="35" t="s">
        <v>36</v>
      </c>
      <c r="H11" s="32">
        <f t="shared" ref="H11:H15" ca="1" si="2">B11</f>
        <v>45012</v>
      </c>
      <c r="I11" s="32">
        <f t="shared" ref="I11:I15" ca="1" si="3">E11</f>
        <v>45012</v>
      </c>
      <c r="J11" s="58"/>
      <c r="M11" s="33" t="str">
        <f>'Feiertage 2020-2022'!A5</f>
        <v>Berchtoldstag</v>
      </c>
      <c r="N11" s="34">
        <f ca="1">'Feiertage 2020-2022'!B5</f>
        <v>44928</v>
      </c>
    </row>
    <row r="12" spans="1:16" ht="20.149999999999999" customHeight="1" x14ac:dyDescent="0.45">
      <c r="A12" s="25">
        <f ca="1">B11+1</f>
        <v>45013</v>
      </c>
      <c r="B12" s="68">
        <f t="shared" ref="B12:B15" ca="1" si="4">A12+IF(WEEKDAY(A12,2)&lt;6,0,IF(WEEKDAY(A12,2)=6,2,1))</f>
        <v>45013</v>
      </c>
      <c r="C12" s="1">
        <v>5</v>
      </c>
      <c r="D12" s="68">
        <f t="shared" ca="1" si="0"/>
        <v>45018</v>
      </c>
      <c r="E12" s="68">
        <f t="shared" ca="1" si="1"/>
        <v>45019</v>
      </c>
      <c r="F12" s="23">
        <v>3</v>
      </c>
      <c r="G12" s="35" t="s">
        <v>38</v>
      </c>
      <c r="H12" s="32">
        <f t="shared" ca="1" si="2"/>
        <v>45013</v>
      </c>
      <c r="I12" s="32">
        <f t="shared" ca="1" si="3"/>
        <v>45019</v>
      </c>
      <c r="J12" s="58"/>
      <c r="M12" s="33" t="str">
        <f>'Feiertage 2020-2022'!A6</f>
        <v>Karfreitag</v>
      </c>
      <c r="N12" s="34">
        <f ca="1">'Feiertage 2020-2022'!B6</f>
        <v>45023</v>
      </c>
    </row>
    <row r="13" spans="1:16" ht="20.149999999999999" customHeight="1" x14ac:dyDescent="0.45">
      <c r="A13" s="25">
        <f ca="1">B12+8</f>
        <v>45021</v>
      </c>
      <c r="B13" s="68">
        <f t="shared" ca="1" si="4"/>
        <v>45021</v>
      </c>
      <c r="C13" s="1">
        <v>40</v>
      </c>
      <c r="D13" s="68">
        <f t="shared" ca="1" si="0"/>
        <v>45061</v>
      </c>
      <c r="E13" s="68">
        <f t="shared" ca="1" si="1"/>
        <v>45061</v>
      </c>
      <c r="F13" s="23">
        <v>4</v>
      </c>
      <c r="G13" s="35" t="s">
        <v>40</v>
      </c>
      <c r="H13" s="32">
        <f t="shared" ca="1" si="2"/>
        <v>45021</v>
      </c>
      <c r="I13" s="32">
        <f t="shared" ca="1" si="3"/>
        <v>45061</v>
      </c>
      <c r="J13" s="58"/>
      <c r="M13" s="33" t="str">
        <f>'Feiertage 2020-2022'!A7</f>
        <v>Ostermontag</v>
      </c>
      <c r="N13" s="34">
        <f ca="1">'Feiertage 2020-2022'!B7</f>
        <v>45026</v>
      </c>
    </row>
    <row r="14" spans="1:16" ht="20.149999999999999" customHeight="1" x14ac:dyDescent="0.45">
      <c r="A14" s="25">
        <f ca="1">B13+13</f>
        <v>45034</v>
      </c>
      <c r="B14" s="68">
        <f t="shared" ca="1" si="4"/>
        <v>45034</v>
      </c>
      <c r="C14" s="1">
        <v>28</v>
      </c>
      <c r="D14" s="68">
        <f t="shared" ca="1" si="0"/>
        <v>45062</v>
      </c>
      <c r="E14" s="68">
        <f t="shared" ca="1" si="1"/>
        <v>45062</v>
      </c>
      <c r="F14" s="23">
        <v>5</v>
      </c>
      <c r="G14" s="35" t="s">
        <v>42</v>
      </c>
      <c r="H14" s="32">
        <f t="shared" ca="1" si="2"/>
        <v>45034</v>
      </c>
      <c r="I14" s="32">
        <f t="shared" ca="1" si="3"/>
        <v>45062</v>
      </c>
      <c r="J14" s="58"/>
      <c r="M14" s="33" t="str">
        <f>'Feiertage 2020-2022'!A8</f>
        <v>Auffahrt</v>
      </c>
      <c r="N14" s="34">
        <f ca="1">'Feiertage 2020-2022'!B8</f>
        <v>45064</v>
      </c>
      <c r="O14" s="25"/>
    </row>
    <row r="15" spans="1:16" ht="20.149999999999999" customHeight="1" x14ac:dyDescent="0.45">
      <c r="A15" s="25">
        <f ca="1">B14+1</f>
        <v>45035</v>
      </c>
      <c r="B15" s="68">
        <f t="shared" ca="1" si="4"/>
        <v>45035</v>
      </c>
      <c r="C15" s="1">
        <v>45</v>
      </c>
      <c r="D15" s="68">
        <f t="shared" ca="1" si="0"/>
        <v>45080</v>
      </c>
      <c r="E15" s="68">
        <f t="shared" ca="1" si="1"/>
        <v>45082</v>
      </c>
      <c r="F15" s="23">
        <v>6</v>
      </c>
      <c r="G15" s="35" t="s">
        <v>44</v>
      </c>
      <c r="H15" s="32">
        <f t="shared" ca="1" si="2"/>
        <v>45035</v>
      </c>
      <c r="I15" s="32">
        <f t="shared" ca="1" si="3"/>
        <v>45082</v>
      </c>
      <c r="J15" s="58"/>
      <c r="M15" s="33" t="str">
        <f>'Feiertage 2020-2022'!A9</f>
        <v>Pfingstmontag</v>
      </c>
      <c r="N15" s="34">
        <f ca="1">'Feiertage 2020-2022'!B9</f>
        <v>45075</v>
      </c>
    </row>
    <row r="16" spans="1:16" ht="18.75" customHeight="1" x14ac:dyDescent="0.45">
      <c r="D16" s="68"/>
      <c r="E16" s="68"/>
      <c r="I16" s="24" t="s">
        <v>46</v>
      </c>
      <c r="J16" s="59"/>
      <c r="M16" s="33" t="str">
        <f>'Feiertage 2020-2022'!A10</f>
        <v>Bundesfeier</v>
      </c>
      <c r="N16" s="34">
        <f ca="1">'Feiertage 2020-2022'!B10</f>
        <v>45139</v>
      </c>
    </row>
    <row r="17" spans="13:14" ht="20.149999999999999" customHeight="1" x14ac:dyDescent="0.45">
      <c r="M17" s="33" t="str">
        <f>'Feiertage 2020-2022'!A11</f>
        <v>Weihnachtstag</v>
      </c>
      <c r="N17" s="34">
        <f ca="1">'Feiertage 2020-2022'!B11</f>
        <v>45285</v>
      </c>
    </row>
    <row r="18" spans="13:14" ht="20.149999999999999" customHeight="1" x14ac:dyDescent="0.45">
      <c r="M18" s="33" t="str">
        <f>'Feiertage 2020-2022'!A12</f>
        <v>Stephanstag</v>
      </c>
      <c r="N18" s="34">
        <f ca="1">'Feiertage 2020-2022'!B12</f>
        <v>45286</v>
      </c>
    </row>
  </sheetData>
  <pageMargins left="0.70866141732283472" right="0.70866141732283472" top="0.78740157480314965" bottom="0.78740157480314965" header="0.31496062992125984" footer="0.31496062992125984"/>
  <pageSetup paperSize="9" orientation="portrait" horizontalDpi="0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74CC2-F48D-45C0-A4CE-9B35C8AF0514}">
  <dimension ref="A1:O18"/>
  <sheetViews>
    <sheetView topLeftCell="F1" workbookViewId="0">
      <selection activeCell="F1" sqref="F1"/>
    </sheetView>
  </sheetViews>
  <sheetFormatPr baseColWidth="10" defaultColWidth="10.7265625" defaultRowHeight="16.5" x14ac:dyDescent="0.45"/>
  <cols>
    <col min="1" max="4" width="10.7265625" style="23" hidden="1" customWidth="1"/>
    <col min="5" max="5" width="9.81640625" style="23" hidden="1" customWidth="1"/>
    <col min="6" max="6" width="3.26953125" style="23" customWidth="1"/>
    <col min="7" max="7" width="15" style="23" customWidth="1"/>
    <col min="8" max="8" width="16.54296875" style="23" customWidth="1"/>
    <col min="9" max="9" width="18.81640625" style="23" bestFit="1" customWidth="1"/>
    <col min="10" max="10" width="10.453125" style="23" customWidth="1"/>
    <col min="11" max="11" width="4" style="23" customWidth="1"/>
    <col min="12" max="12" width="10.7265625" style="23"/>
    <col min="13" max="13" width="16.81640625" style="23" customWidth="1"/>
    <col min="14" max="16384" width="10.7265625" style="23"/>
  </cols>
  <sheetData>
    <row r="1" spans="1:15" ht="26" x14ac:dyDescent="0.65">
      <c r="F1" s="22" t="s">
        <v>27</v>
      </c>
    </row>
    <row r="2" spans="1:15" x14ac:dyDescent="0.45">
      <c r="A2" s="25">
        <f ca="1">DATE(YEAR(TODAY()),3,6)</f>
        <v>44991</v>
      </c>
      <c r="H2" s="24" t="s">
        <v>28</v>
      </c>
      <c r="I2" s="25">
        <f ca="1">B10</f>
        <v>44991</v>
      </c>
    </row>
    <row r="3" spans="1:15" x14ac:dyDescent="0.45">
      <c r="H3" s="24" t="s">
        <v>29</v>
      </c>
      <c r="I3" s="25">
        <f ca="1">E15</f>
        <v>45082</v>
      </c>
      <c r="M3" s="26"/>
    </row>
    <row r="4" spans="1:15" x14ac:dyDescent="0.45">
      <c r="H4" s="24"/>
      <c r="M4" s="26"/>
    </row>
    <row r="5" spans="1:15" ht="33" x14ac:dyDescent="0.45">
      <c r="H5" s="27" t="s">
        <v>30</v>
      </c>
      <c r="I5" s="60">
        <f ca="1">I3-I2</f>
        <v>91</v>
      </c>
    </row>
    <row r="8" spans="1:15" ht="25" x14ac:dyDescent="0.7">
      <c r="F8" s="28" t="s">
        <v>31</v>
      </c>
      <c r="M8" s="29"/>
    </row>
    <row r="9" spans="1:15" x14ac:dyDescent="0.45">
      <c r="G9" s="24" t="s">
        <v>15</v>
      </c>
      <c r="H9" s="24" t="s">
        <v>28</v>
      </c>
      <c r="I9" s="24" t="s">
        <v>29</v>
      </c>
      <c r="J9" s="24" t="s">
        <v>32</v>
      </c>
      <c r="M9" s="30" t="str">
        <f>'Feiertage 2020-2022'!A3</f>
        <v>Feiertage</v>
      </c>
      <c r="N9" s="30">
        <f ca="1">'Feiertage 2020-2022'!B3</f>
        <v>2023</v>
      </c>
    </row>
    <row r="10" spans="1:15" ht="20.149999999999999" customHeight="1" x14ac:dyDescent="0.45">
      <c r="A10" s="25">
        <f ca="1">A2</f>
        <v>44991</v>
      </c>
      <c r="B10" s="68">
        <f ca="1">A10+IF(WEEKDAY(A10,2)&lt;6,0,IF(WEEKDAY(A10,2)=6,2,1))</f>
        <v>44991</v>
      </c>
      <c r="C10" s="1">
        <v>76</v>
      </c>
      <c r="D10" s="68">
        <f ca="1">B10+C10</f>
        <v>45067</v>
      </c>
      <c r="E10" s="68">
        <f ca="1">D10+IF(WEEKDAY(D10,2)&lt;6,0,IF(WEEKDAY(D10,2)=6,2,1))</f>
        <v>45068</v>
      </c>
      <c r="F10" s="23">
        <v>1</v>
      </c>
      <c r="G10" s="31" t="s">
        <v>34</v>
      </c>
      <c r="H10" s="32">
        <f ca="1">B10</f>
        <v>44991</v>
      </c>
      <c r="I10" s="32">
        <f ca="1">E10</f>
        <v>45068</v>
      </c>
      <c r="J10" s="58">
        <f ca="1">NETWORKDAYS(H10,I10,$N$10:$N$18)</f>
        <v>53</v>
      </c>
      <c r="M10" s="33" t="str">
        <f>'Feiertage 2020-2022'!A4</f>
        <v>Neujahr</v>
      </c>
      <c r="N10" s="34">
        <f ca="1">'Feiertage 2020-2022'!B4</f>
        <v>44927</v>
      </c>
    </row>
    <row r="11" spans="1:15" ht="20.149999999999999" customHeight="1" x14ac:dyDescent="0.45">
      <c r="A11" s="25">
        <f ca="1">B10+21</f>
        <v>45012</v>
      </c>
      <c r="B11" s="68">
        <f ca="1">A11+IF(WEEKDAY(A11,2)&lt;6,0,IF(WEEKDAY(A11,2)=6,2,1))</f>
        <v>45012</v>
      </c>
      <c r="C11" s="1">
        <v>0</v>
      </c>
      <c r="D11" s="68">
        <f t="shared" ref="D11:D15" ca="1" si="0">B11+C11</f>
        <v>45012</v>
      </c>
      <c r="E11" s="68">
        <f t="shared" ref="E11:E15" ca="1" si="1">D11+IF(WEEKDAY(D11,2)&lt;6,0,IF(WEEKDAY(D11,2)=6,2,1))</f>
        <v>45012</v>
      </c>
      <c r="F11" s="23">
        <v>2</v>
      </c>
      <c r="G11" s="35" t="s">
        <v>36</v>
      </c>
      <c r="H11" s="32">
        <f t="shared" ref="H11:H15" ca="1" si="2">B11</f>
        <v>45012</v>
      </c>
      <c r="I11" s="32">
        <f t="shared" ref="I11:I15" ca="1" si="3">E11</f>
        <v>45012</v>
      </c>
      <c r="J11" s="58">
        <f t="shared" ref="J11:J15" ca="1" si="4">NETWORKDAYS(H11,I11,$N$10:$N$18)</f>
        <v>1</v>
      </c>
      <c r="M11" s="33" t="str">
        <f>'Feiertage 2020-2022'!A5</f>
        <v>Berchtoldstag</v>
      </c>
      <c r="N11" s="34">
        <f ca="1">'Feiertage 2020-2022'!B5</f>
        <v>44928</v>
      </c>
    </row>
    <row r="12" spans="1:15" ht="20.149999999999999" customHeight="1" x14ac:dyDescent="0.45">
      <c r="A12" s="25">
        <f ca="1">B11+1</f>
        <v>45013</v>
      </c>
      <c r="B12" s="68">
        <f t="shared" ref="B12:B15" ca="1" si="5">A12+IF(WEEKDAY(A12,2)&lt;6,0,IF(WEEKDAY(A12,2)=6,2,1))</f>
        <v>45013</v>
      </c>
      <c r="C12" s="1">
        <v>5</v>
      </c>
      <c r="D12" s="68">
        <f t="shared" ca="1" si="0"/>
        <v>45018</v>
      </c>
      <c r="E12" s="68">
        <f t="shared" ca="1" si="1"/>
        <v>45019</v>
      </c>
      <c r="F12" s="23">
        <v>3</v>
      </c>
      <c r="G12" s="35" t="s">
        <v>38</v>
      </c>
      <c r="H12" s="32">
        <f t="shared" ca="1" si="2"/>
        <v>45013</v>
      </c>
      <c r="I12" s="32">
        <f t="shared" ca="1" si="3"/>
        <v>45019</v>
      </c>
      <c r="J12" s="58">
        <f t="shared" ca="1" si="4"/>
        <v>5</v>
      </c>
      <c r="M12" s="33" t="str">
        <f>'Feiertage 2020-2022'!A6</f>
        <v>Karfreitag</v>
      </c>
      <c r="N12" s="34">
        <f ca="1">'Feiertage 2020-2022'!B6</f>
        <v>45023</v>
      </c>
    </row>
    <row r="13" spans="1:15" ht="20.149999999999999" customHeight="1" x14ac:dyDescent="0.45">
      <c r="A13" s="25">
        <f ca="1">B12+8</f>
        <v>45021</v>
      </c>
      <c r="B13" s="68">
        <f t="shared" ca="1" si="5"/>
        <v>45021</v>
      </c>
      <c r="C13" s="1">
        <v>40</v>
      </c>
      <c r="D13" s="68">
        <f t="shared" ca="1" si="0"/>
        <v>45061</v>
      </c>
      <c r="E13" s="68">
        <f t="shared" ca="1" si="1"/>
        <v>45061</v>
      </c>
      <c r="F13" s="23">
        <v>4</v>
      </c>
      <c r="G13" s="35" t="s">
        <v>40</v>
      </c>
      <c r="H13" s="32">
        <f t="shared" ca="1" si="2"/>
        <v>45021</v>
      </c>
      <c r="I13" s="32">
        <f t="shared" ca="1" si="3"/>
        <v>45061</v>
      </c>
      <c r="J13" s="58">
        <f t="shared" ca="1" si="4"/>
        <v>27</v>
      </c>
      <c r="M13" s="33" t="str">
        <f>'Feiertage 2020-2022'!A7</f>
        <v>Ostermontag</v>
      </c>
      <c r="N13" s="34">
        <f ca="1">'Feiertage 2020-2022'!B7</f>
        <v>45026</v>
      </c>
    </row>
    <row r="14" spans="1:15" ht="20.149999999999999" customHeight="1" x14ac:dyDescent="0.45">
      <c r="A14" s="25">
        <f ca="1">B13+13</f>
        <v>45034</v>
      </c>
      <c r="B14" s="68">
        <f t="shared" ca="1" si="5"/>
        <v>45034</v>
      </c>
      <c r="C14" s="1">
        <v>28</v>
      </c>
      <c r="D14" s="68">
        <f t="shared" ca="1" si="0"/>
        <v>45062</v>
      </c>
      <c r="E14" s="68">
        <f t="shared" ca="1" si="1"/>
        <v>45062</v>
      </c>
      <c r="F14" s="23">
        <v>5</v>
      </c>
      <c r="G14" s="35" t="s">
        <v>42</v>
      </c>
      <c r="H14" s="32">
        <f t="shared" ca="1" si="2"/>
        <v>45034</v>
      </c>
      <c r="I14" s="32">
        <f t="shared" ca="1" si="3"/>
        <v>45062</v>
      </c>
      <c r="J14" s="58">
        <f t="shared" ca="1" si="4"/>
        <v>21</v>
      </c>
      <c r="M14" s="33" t="str">
        <f>'Feiertage 2020-2022'!A8</f>
        <v>Auffahrt</v>
      </c>
      <c r="N14" s="34">
        <f ca="1">'Feiertage 2020-2022'!B8</f>
        <v>45064</v>
      </c>
      <c r="O14" s="25"/>
    </row>
    <row r="15" spans="1:15" ht="20.149999999999999" customHeight="1" x14ac:dyDescent="0.45">
      <c r="A15" s="25">
        <f ca="1">B14+1</f>
        <v>45035</v>
      </c>
      <c r="B15" s="68">
        <f t="shared" ca="1" si="5"/>
        <v>45035</v>
      </c>
      <c r="C15" s="1">
        <v>45</v>
      </c>
      <c r="D15" s="68">
        <f t="shared" ca="1" si="0"/>
        <v>45080</v>
      </c>
      <c r="E15" s="68">
        <f t="shared" ca="1" si="1"/>
        <v>45082</v>
      </c>
      <c r="F15" s="23">
        <v>6</v>
      </c>
      <c r="G15" s="35" t="s">
        <v>44</v>
      </c>
      <c r="H15" s="32">
        <f t="shared" ca="1" si="2"/>
        <v>45035</v>
      </c>
      <c r="I15" s="32">
        <f t="shared" ca="1" si="3"/>
        <v>45082</v>
      </c>
      <c r="J15" s="58">
        <f t="shared" ca="1" si="4"/>
        <v>32</v>
      </c>
      <c r="M15" s="33" t="str">
        <f>'Feiertage 2020-2022'!A9</f>
        <v>Pfingstmontag</v>
      </c>
      <c r="N15" s="34">
        <f ca="1">'Feiertage 2020-2022'!B9</f>
        <v>45075</v>
      </c>
    </row>
    <row r="16" spans="1:15" ht="18.75" customHeight="1" x14ac:dyDescent="0.45">
      <c r="I16" s="24" t="s">
        <v>46</v>
      </c>
      <c r="J16" s="59">
        <f ca="1">SUM(J10:J15)</f>
        <v>139</v>
      </c>
      <c r="M16" s="33" t="str">
        <f>'Feiertage 2020-2022'!A10</f>
        <v>Bundesfeier</v>
      </c>
      <c r="N16" s="34">
        <f ca="1">'Feiertage 2020-2022'!B10</f>
        <v>45139</v>
      </c>
    </row>
    <row r="17" spans="13:14" ht="20.149999999999999" customHeight="1" x14ac:dyDescent="0.45">
      <c r="M17" s="33" t="str">
        <f>'Feiertage 2020-2022'!A11</f>
        <v>Weihnachtstag</v>
      </c>
      <c r="N17" s="34">
        <f ca="1">'Feiertage 2020-2022'!B11</f>
        <v>45285</v>
      </c>
    </row>
    <row r="18" spans="13:14" ht="20.149999999999999" customHeight="1" x14ac:dyDescent="0.45">
      <c r="M18" s="33" t="str">
        <f>'Feiertage 2020-2022'!A12</f>
        <v>Stephanstag</v>
      </c>
      <c r="N18" s="34">
        <f ca="1">'Feiertage 2020-2022'!B12</f>
        <v>45286</v>
      </c>
    </row>
  </sheetData>
  <pageMargins left="0.70866141732283472" right="0.70866141732283472" top="0.78740157480314965" bottom="0.78740157480314965" header="0.31496062992125984" footer="0.31496062992125984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AE2A9-B172-46C8-B6D9-75F1F2E55960}">
  <sheetPr>
    <tabColor theme="9" tint="-0.249977111117893"/>
  </sheetPr>
  <dimension ref="A1:I23"/>
  <sheetViews>
    <sheetView workbookViewId="0"/>
  </sheetViews>
  <sheetFormatPr baseColWidth="10" defaultColWidth="10.7265625" defaultRowHeight="16.5" x14ac:dyDescent="0.45"/>
  <cols>
    <col min="1" max="1" width="24" style="8" customWidth="1"/>
    <col min="2" max="2" width="16.26953125" style="8" customWidth="1"/>
    <col min="3" max="3" width="14" style="8" customWidth="1"/>
    <col min="4" max="4" width="23.7265625" style="8" customWidth="1"/>
    <col min="5" max="5" width="22.54296875" style="8" customWidth="1"/>
    <col min="6" max="6" width="17.453125" style="8" customWidth="1"/>
    <col min="7" max="7" width="67.08984375" style="8" bestFit="1" customWidth="1"/>
    <col min="8" max="8" width="26.54296875" style="8" bestFit="1" customWidth="1"/>
    <col min="9" max="9" width="20.26953125" style="8" bestFit="1" customWidth="1"/>
    <col min="10" max="16384" width="10.7265625" style="8"/>
  </cols>
  <sheetData>
    <row r="1" spans="1:9" ht="26" x14ac:dyDescent="0.45">
      <c r="A1" s="7" t="s">
        <v>50</v>
      </c>
    </row>
    <row r="2" spans="1:9" ht="136" customHeight="1" x14ac:dyDescent="0.45"/>
    <row r="3" spans="1:9" ht="35" x14ac:dyDescent="0.45">
      <c r="A3" s="62" t="s">
        <v>51</v>
      </c>
      <c r="B3" s="63" t="s">
        <v>28</v>
      </c>
      <c r="C3" s="62" t="s">
        <v>52</v>
      </c>
      <c r="D3" s="64" t="s">
        <v>53</v>
      </c>
      <c r="E3" s="64" t="s">
        <v>54</v>
      </c>
      <c r="F3" s="36" t="s">
        <v>55</v>
      </c>
    </row>
    <row r="4" spans="1:9" ht="26.5" customHeight="1" x14ac:dyDescent="0.45">
      <c r="A4" s="37" t="s">
        <v>56</v>
      </c>
      <c r="B4" s="38">
        <f ca="1">DATE(YEAR(TODAY()),7,1)</f>
        <v>45108</v>
      </c>
      <c r="C4" s="39">
        <v>25</v>
      </c>
      <c r="D4" s="61"/>
      <c r="E4" s="65"/>
    </row>
    <row r="5" spans="1:9" ht="26.5" customHeight="1" x14ac:dyDescent="0.45">
      <c r="A5" s="40" t="s">
        <v>57</v>
      </c>
      <c r="B5" s="38">
        <f ca="1">EDATE(B4,5)</f>
        <v>45261</v>
      </c>
      <c r="C5" s="41">
        <v>30</v>
      </c>
      <c r="D5" s="65"/>
      <c r="E5" s="65"/>
      <c r="F5" s="10"/>
      <c r="G5" s="11" t="s">
        <v>102</v>
      </c>
    </row>
    <row r="6" spans="1:9" ht="26.5" customHeight="1" x14ac:dyDescent="0.45">
      <c r="A6" s="40" t="s">
        <v>58</v>
      </c>
      <c r="B6" s="38">
        <f ca="1">EDATE(B5,1)</f>
        <v>45292</v>
      </c>
      <c r="C6" s="41">
        <v>15</v>
      </c>
      <c r="D6" s="65"/>
      <c r="E6" s="65"/>
      <c r="F6" s="10"/>
      <c r="G6" s="93" t="s">
        <v>83</v>
      </c>
    </row>
    <row r="7" spans="1:9" ht="26.5" customHeight="1" x14ac:dyDescent="0.45">
      <c r="A7" s="40" t="s">
        <v>59</v>
      </c>
      <c r="B7" s="38">
        <f ca="1">EDATE(B6,2)</f>
        <v>45352</v>
      </c>
      <c r="C7" s="41">
        <v>45</v>
      </c>
      <c r="D7" s="65"/>
      <c r="E7" s="65"/>
      <c r="F7" s="10"/>
      <c r="G7" s="90" t="s">
        <v>82</v>
      </c>
      <c r="H7" s="89" t="s">
        <v>84</v>
      </c>
    </row>
    <row r="8" spans="1:9" ht="26.5" customHeight="1" x14ac:dyDescent="0.45">
      <c r="A8" s="40" t="s">
        <v>60</v>
      </c>
      <c r="B8" s="38">
        <f ca="1">EDATE(B7,2)</f>
        <v>45413</v>
      </c>
      <c r="C8" s="41">
        <v>20</v>
      </c>
      <c r="D8" s="65"/>
      <c r="E8" s="65"/>
      <c r="F8" s="10"/>
      <c r="G8" s="10"/>
    </row>
    <row r="9" spans="1:9" x14ac:dyDescent="0.45">
      <c r="B9" s="42"/>
      <c r="H9" s="91" t="s">
        <v>85</v>
      </c>
      <c r="I9" s="90" t="s">
        <v>86</v>
      </c>
    </row>
    <row r="10" spans="1:9" x14ac:dyDescent="0.45">
      <c r="H10" s="92" t="s">
        <v>87</v>
      </c>
      <c r="I10" s="8" t="s">
        <v>88</v>
      </c>
    </row>
    <row r="11" spans="1:9" x14ac:dyDescent="0.45">
      <c r="A11" s="56" t="s">
        <v>61</v>
      </c>
      <c r="H11" s="92">
        <v>2</v>
      </c>
      <c r="I11" s="8" t="s">
        <v>89</v>
      </c>
    </row>
    <row r="12" spans="1:9" x14ac:dyDescent="0.45">
      <c r="H12" s="92">
        <v>3</v>
      </c>
      <c r="I12" s="8" t="s">
        <v>90</v>
      </c>
    </row>
    <row r="13" spans="1:9" x14ac:dyDescent="0.45">
      <c r="H13" s="92">
        <v>4</v>
      </c>
      <c r="I13" s="8" t="s">
        <v>91</v>
      </c>
    </row>
    <row r="14" spans="1:9" x14ac:dyDescent="0.45">
      <c r="H14" s="92">
        <v>5</v>
      </c>
      <c r="I14" s="8" t="s">
        <v>92</v>
      </c>
    </row>
    <row r="15" spans="1:9" x14ac:dyDescent="0.45">
      <c r="H15" s="92">
        <v>6</v>
      </c>
      <c r="I15" s="8" t="s">
        <v>93</v>
      </c>
    </row>
    <row r="16" spans="1:9" x14ac:dyDescent="0.45">
      <c r="H16" s="92">
        <v>7</v>
      </c>
      <c r="I16" s="8" t="s">
        <v>94</v>
      </c>
    </row>
    <row r="17" spans="8:9" x14ac:dyDescent="0.45">
      <c r="H17" s="92">
        <v>11</v>
      </c>
      <c r="I17" s="8" t="s">
        <v>95</v>
      </c>
    </row>
    <row r="18" spans="8:9" x14ac:dyDescent="0.45">
      <c r="H18" s="92">
        <v>12</v>
      </c>
      <c r="I18" s="8" t="s">
        <v>96</v>
      </c>
    </row>
    <row r="19" spans="8:9" x14ac:dyDescent="0.45">
      <c r="H19" s="92">
        <v>13</v>
      </c>
      <c r="I19" s="8" t="s">
        <v>97</v>
      </c>
    </row>
    <row r="20" spans="8:9" x14ac:dyDescent="0.45">
      <c r="H20" s="92">
        <v>14</v>
      </c>
      <c r="I20" s="8" t="s">
        <v>98</v>
      </c>
    </row>
    <row r="21" spans="8:9" x14ac:dyDescent="0.45">
      <c r="H21" s="92">
        <v>15</v>
      </c>
      <c r="I21" s="8" t="s">
        <v>99</v>
      </c>
    </row>
    <row r="22" spans="8:9" x14ac:dyDescent="0.45">
      <c r="H22" s="92">
        <v>16</v>
      </c>
      <c r="I22" s="8" t="s">
        <v>100</v>
      </c>
    </row>
    <row r="23" spans="8:9" x14ac:dyDescent="0.45">
      <c r="H23" s="92">
        <v>17</v>
      </c>
      <c r="I23" s="8" t="s">
        <v>101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6C05D-BBDE-4E90-A825-B7F99F5E7D21}">
  <dimension ref="A1:H9"/>
  <sheetViews>
    <sheetView workbookViewId="0">
      <selection activeCell="B4" sqref="B4:B8"/>
    </sheetView>
  </sheetViews>
  <sheetFormatPr baseColWidth="10" defaultColWidth="10.7265625" defaultRowHeight="16.5" x14ac:dyDescent="0.45"/>
  <cols>
    <col min="1" max="1" width="24" style="8" customWidth="1"/>
    <col min="2" max="2" width="16.26953125" style="8" customWidth="1"/>
    <col min="3" max="3" width="14" style="8" customWidth="1"/>
    <col min="4" max="4" width="23.7265625" style="8" customWidth="1"/>
    <col min="5" max="5" width="22.54296875" style="8" customWidth="1"/>
    <col min="6" max="6" width="17.453125" style="8" customWidth="1"/>
    <col min="7" max="16384" width="10.7265625" style="8"/>
  </cols>
  <sheetData>
    <row r="1" spans="1:8" ht="26" x14ac:dyDescent="0.45">
      <c r="A1" s="7" t="s">
        <v>50</v>
      </c>
    </row>
    <row r="3" spans="1:8" ht="35" x14ac:dyDescent="0.45">
      <c r="A3" s="62" t="s">
        <v>51</v>
      </c>
      <c r="B3" s="63" t="s">
        <v>28</v>
      </c>
      <c r="C3" s="62" t="s">
        <v>52</v>
      </c>
      <c r="D3" s="64" t="s">
        <v>53</v>
      </c>
      <c r="E3" s="64" t="s">
        <v>54</v>
      </c>
      <c r="F3" s="36" t="s">
        <v>55</v>
      </c>
      <c r="G3" s="10"/>
      <c r="H3" s="10"/>
    </row>
    <row r="4" spans="1:8" ht="26.5" customHeight="1" x14ac:dyDescent="0.45">
      <c r="A4" s="37" t="s">
        <v>56</v>
      </c>
      <c r="B4" s="38">
        <f ca="1">DATE(YEAR(TODAY()),7,1)</f>
        <v>45108</v>
      </c>
      <c r="C4" s="39">
        <v>25</v>
      </c>
      <c r="D4" s="61">
        <f ca="1">WORKDAY(B4,C4)</f>
        <v>45142</v>
      </c>
      <c r="E4" s="61">
        <f ca="1">WORKDAY(B4,C4,'Feiertage 2020-2022'!$B$4:$C$12)</f>
        <v>45145</v>
      </c>
      <c r="G4" s="10"/>
      <c r="H4" s="10"/>
    </row>
    <row r="5" spans="1:8" ht="26.5" customHeight="1" x14ac:dyDescent="0.45">
      <c r="A5" s="40" t="s">
        <v>57</v>
      </c>
      <c r="B5" s="38">
        <f ca="1">EDATE(B4,5)</f>
        <v>45261</v>
      </c>
      <c r="C5" s="41">
        <v>30</v>
      </c>
      <c r="D5" s="61">
        <f t="shared" ref="D5:D8" ca="1" si="0">WORKDAY(B5,C5)</f>
        <v>45303</v>
      </c>
      <c r="E5" s="61">
        <f ca="1">WORKDAY(B5,C5,'Feiertage 2020-2022'!$B$4:$C$12)</f>
        <v>45309</v>
      </c>
      <c r="F5" s="10"/>
      <c r="G5" s="10"/>
      <c r="H5" s="10"/>
    </row>
    <row r="6" spans="1:8" ht="26.5" customHeight="1" x14ac:dyDescent="0.45">
      <c r="A6" s="40" t="s">
        <v>58</v>
      </c>
      <c r="B6" s="38">
        <f ca="1">EDATE(B5,1)</f>
        <v>45292</v>
      </c>
      <c r="C6" s="41">
        <v>15</v>
      </c>
      <c r="D6" s="61">
        <f t="shared" ca="1" si="0"/>
        <v>45313</v>
      </c>
      <c r="E6" s="61">
        <f ca="1">WORKDAY(B6,C6,'Feiertage 2020-2022'!$B$4:$C$12)</f>
        <v>45314</v>
      </c>
      <c r="F6" s="10"/>
      <c r="G6" s="10"/>
      <c r="H6" s="10"/>
    </row>
    <row r="7" spans="1:8" ht="26.5" customHeight="1" x14ac:dyDescent="0.45">
      <c r="A7" s="40" t="s">
        <v>59</v>
      </c>
      <c r="B7" s="38">
        <f ca="1">EDATE(B6,2)</f>
        <v>45352</v>
      </c>
      <c r="C7" s="41">
        <v>45</v>
      </c>
      <c r="D7" s="61">
        <f t="shared" ca="1" si="0"/>
        <v>45415</v>
      </c>
      <c r="E7" s="61">
        <f ca="1">WORKDAY(B7,C7,'Feiertage 2020-2022'!$B$4:$C$12)</f>
        <v>45419</v>
      </c>
      <c r="F7" s="10"/>
      <c r="G7" s="10"/>
      <c r="H7" s="10"/>
    </row>
    <row r="8" spans="1:8" ht="26.5" customHeight="1" x14ac:dyDescent="0.45">
      <c r="A8" s="40" t="s">
        <v>60</v>
      </c>
      <c r="B8" s="38">
        <f ca="1">EDATE(B7,2)</f>
        <v>45413</v>
      </c>
      <c r="C8" s="41">
        <v>20</v>
      </c>
      <c r="D8" s="61">
        <f t="shared" ca="1" si="0"/>
        <v>45441</v>
      </c>
      <c r="E8" s="61">
        <f ca="1">WORKDAY(B8,C8,'Feiertage 2020-2022'!$B$4:$C$12)</f>
        <v>45443</v>
      </c>
      <c r="F8" s="10"/>
      <c r="G8" s="10"/>
      <c r="H8" s="10"/>
    </row>
    <row r="9" spans="1:8" x14ac:dyDescent="0.45">
      <c r="B9" s="42"/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B3CFA-3971-4027-8616-84D2B2CAEE18}">
  <sheetPr>
    <tabColor rgb="FFFFFF00"/>
  </sheetPr>
  <dimension ref="A1:J16"/>
  <sheetViews>
    <sheetView workbookViewId="0"/>
  </sheetViews>
  <sheetFormatPr baseColWidth="10" defaultColWidth="10.7265625" defaultRowHeight="16.5" x14ac:dyDescent="0.45"/>
  <cols>
    <col min="1" max="1" width="17" style="23" customWidth="1"/>
    <col min="2" max="3" width="15.81640625" style="23" customWidth="1"/>
    <col min="4" max="4" width="11.54296875" style="23" bestFit="1" customWidth="1"/>
    <col min="5" max="7" width="11.54296875" style="69" customWidth="1"/>
    <col min="8" max="8" width="15" style="69" customWidth="1"/>
    <col min="9" max="9" width="14.1796875" style="69" bestFit="1" customWidth="1"/>
    <col min="10" max="10" width="63.7265625" style="23" bestFit="1" customWidth="1"/>
    <col min="11" max="16384" width="10.7265625" style="23"/>
  </cols>
  <sheetData>
    <row r="1" spans="1:10" ht="26" x14ac:dyDescent="0.65">
      <c r="A1" s="22" t="s">
        <v>33</v>
      </c>
      <c r="G1" s="73" t="s">
        <v>79</v>
      </c>
      <c r="H1" s="74"/>
      <c r="I1" s="74"/>
      <c r="J1" s="75"/>
    </row>
    <row r="2" spans="1:10" s="43" customFormat="1" ht="17.5" x14ac:dyDescent="0.45">
      <c r="E2" s="70"/>
      <c r="F2" s="70"/>
      <c r="G2" s="76"/>
      <c r="H2" s="77">
        <f ca="1">B3</f>
        <v>2023</v>
      </c>
      <c r="I2" s="77">
        <f ca="1">C3</f>
        <v>2024</v>
      </c>
      <c r="J2" s="76"/>
    </row>
    <row r="3" spans="1:10" s="43" customFormat="1" ht="17.5" x14ac:dyDescent="0.45">
      <c r="A3" s="44" t="s">
        <v>33</v>
      </c>
      <c r="B3" s="44">
        <f ca="1">YEAR(TODAY())</f>
        <v>2023</v>
      </c>
      <c r="C3" s="44">
        <f ca="1">YEAR(TODAY())+1</f>
        <v>2024</v>
      </c>
      <c r="E3" s="72" t="s">
        <v>69</v>
      </c>
      <c r="F3" s="72" t="s">
        <v>3</v>
      </c>
      <c r="G3" s="77" t="s">
        <v>71</v>
      </c>
      <c r="H3" s="78">
        <f ca="1">MOD(B$3,4)</f>
        <v>3</v>
      </c>
      <c r="I3" s="78">
        <f ca="1">MOD(C$3,4)</f>
        <v>0</v>
      </c>
      <c r="J3" s="76" t="s">
        <v>62</v>
      </c>
    </row>
    <row r="4" spans="1:10" s="43" customFormat="1" ht="17.5" x14ac:dyDescent="0.45">
      <c r="A4" s="45" t="s">
        <v>35</v>
      </c>
      <c r="B4" s="46">
        <f ca="1">DATE(B$3,$E4,$F4)</f>
        <v>44927</v>
      </c>
      <c r="C4" s="46">
        <f ca="1">DATE(C$3,$E4,$F4)</f>
        <v>45292</v>
      </c>
      <c r="E4" s="70">
        <v>1</v>
      </c>
      <c r="F4" s="70">
        <v>1</v>
      </c>
      <c r="G4" s="78" t="s">
        <v>72</v>
      </c>
      <c r="H4" s="78">
        <f ca="1">MOD(B$3,7)</f>
        <v>0</v>
      </c>
      <c r="I4" s="78">
        <f ca="1">MOD(C$3,7)</f>
        <v>1</v>
      </c>
      <c r="J4" s="76" t="s">
        <v>63</v>
      </c>
    </row>
    <row r="5" spans="1:10" s="43" customFormat="1" ht="17.5" x14ac:dyDescent="0.45">
      <c r="A5" s="45" t="s">
        <v>37</v>
      </c>
      <c r="B5" s="46">
        <f t="shared" ref="B5:C12" ca="1" si="0">DATE(B$3,$E5,$F5)</f>
        <v>44928</v>
      </c>
      <c r="C5" s="46">
        <f t="shared" ca="1" si="0"/>
        <v>45293</v>
      </c>
      <c r="E5" s="70">
        <v>1</v>
      </c>
      <c r="F5" s="70">
        <v>2</v>
      </c>
      <c r="G5" s="78" t="s">
        <v>73</v>
      </c>
      <c r="H5" s="78">
        <f ca="1">MOD(B$3,19)</f>
        <v>9</v>
      </c>
      <c r="I5" s="78">
        <f ca="1">MOD(C$3,19)</f>
        <v>10</v>
      </c>
      <c r="J5" s="76" t="s">
        <v>64</v>
      </c>
    </row>
    <row r="6" spans="1:10" s="43" customFormat="1" ht="17.5" x14ac:dyDescent="0.45">
      <c r="A6" s="45" t="s">
        <v>39</v>
      </c>
      <c r="B6" s="46">
        <f ca="1">H13-2</f>
        <v>45023</v>
      </c>
      <c r="C6" s="46">
        <f ca="1">I13-2</f>
        <v>45380</v>
      </c>
      <c r="E6" s="70"/>
      <c r="F6" s="70"/>
      <c r="G6" s="78" t="s">
        <v>74</v>
      </c>
      <c r="H6" s="78">
        <f ca="1">MOD(19*H5+24,30)</f>
        <v>15</v>
      </c>
      <c r="I6" s="78">
        <f ca="1">MOD(19*I5+24,30)</f>
        <v>4</v>
      </c>
      <c r="J6" s="76" t="s">
        <v>65</v>
      </c>
    </row>
    <row r="7" spans="1:10" s="43" customFormat="1" ht="17.5" x14ac:dyDescent="0.45">
      <c r="A7" s="45" t="s">
        <v>41</v>
      </c>
      <c r="B7" s="46">
        <f ca="1">H13+1</f>
        <v>45026</v>
      </c>
      <c r="C7" s="46">
        <f ca="1">I13+1</f>
        <v>45383</v>
      </c>
      <c r="E7" s="70"/>
      <c r="F7" s="70"/>
      <c r="G7" s="78" t="s">
        <v>75</v>
      </c>
      <c r="H7" s="78">
        <f ca="1">MOD(2*H3+4*H4+6*H6+5,7)</f>
        <v>3</v>
      </c>
      <c r="I7" s="78">
        <f ca="1">MOD(2*I3+4*I4+6*I6+5,7)</f>
        <v>5</v>
      </c>
      <c r="J7" s="76" t="s">
        <v>66</v>
      </c>
    </row>
    <row r="8" spans="1:10" s="43" customFormat="1" ht="17.5" x14ac:dyDescent="0.45">
      <c r="A8" s="45" t="s">
        <v>43</v>
      </c>
      <c r="B8" s="46">
        <f ca="1">H13+39</f>
        <v>45064</v>
      </c>
      <c r="C8" s="46">
        <f ca="1">I13+39</f>
        <v>45421</v>
      </c>
      <c r="D8" s="47"/>
      <c r="E8" s="71"/>
      <c r="F8" s="71"/>
      <c r="G8" s="79" t="s">
        <v>76</v>
      </c>
      <c r="H8" s="80">
        <f ca="1">ROUNDDOWN((H5+11*H6+22*H7)/451,0)</f>
        <v>0</v>
      </c>
      <c r="I8" s="80">
        <f ca="1">ROUNDDOWN((I5+11*I6+22*I7)/451,0)</f>
        <v>0</v>
      </c>
      <c r="J8" s="76" t="s">
        <v>67</v>
      </c>
    </row>
    <row r="9" spans="1:10" s="43" customFormat="1" ht="17.5" x14ac:dyDescent="0.45">
      <c r="A9" s="45" t="s">
        <v>45</v>
      </c>
      <c r="B9" s="46">
        <f ca="1">H13+50</f>
        <v>45075</v>
      </c>
      <c r="C9" s="46">
        <f ca="1">I13+50</f>
        <v>45432</v>
      </c>
      <c r="E9" s="70"/>
      <c r="F9" s="70"/>
      <c r="G9" s="78"/>
      <c r="H9" s="81">
        <f ca="1">22+H6+H7+7*H8</f>
        <v>40</v>
      </c>
      <c r="I9" s="81">
        <f ca="1">22+I6+I7+7*I8</f>
        <v>31</v>
      </c>
      <c r="J9" s="82" t="s">
        <v>68</v>
      </c>
    </row>
    <row r="10" spans="1:10" s="43" customFormat="1" ht="17.5" x14ac:dyDescent="0.45">
      <c r="A10" s="45" t="s">
        <v>47</v>
      </c>
      <c r="B10" s="46">
        <f t="shared" ca="1" si="0"/>
        <v>45139</v>
      </c>
      <c r="C10" s="46">
        <f t="shared" ca="1" si="0"/>
        <v>45505</v>
      </c>
      <c r="E10" s="70">
        <v>8</v>
      </c>
      <c r="F10" s="70">
        <v>1</v>
      </c>
      <c r="G10" s="78" t="s">
        <v>77</v>
      </c>
      <c r="H10" s="76" t="str">
        <f ca="1">IF(H9&lt;=31,H9,"")</f>
        <v/>
      </c>
      <c r="I10" s="76">
        <f ca="1">IF(I9&lt;=31,I9,"")</f>
        <v>31</v>
      </c>
      <c r="J10" s="83" t="s">
        <v>80</v>
      </c>
    </row>
    <row r="11" spans="1:10" s="43" customFormat="1" ht="17.5" x14ac:dyDescent="0.45">
      <c r="A11" s="45" t="s">
        <v>48</v>
      </c>
      <c r="B11" s="46">
        <f t="shared" ca="1" si="0"/>
        <v>45285</v>
      </c>
      <c r="C11" s="46">
        <f t="shared" ca="1" si="0"/>
        <v>45651</v>
      </c>
      <c r="E11" s="70">
        <v>12</v>
      </c>
      <c r="F11" s="70">
        <v>25</v>
      </c>
      <c r="G11" s="78" t="s">
        <v>78</v>
      </c>
      <c r="H11" s="78">
        <f ca="1">IF(H9&gt;31,H9-31,"")</f>
        <v>9</v>
      </c>
      <c r="I11" s="78" t="str">
        <f ca="1">IF(I9&gt;31,I9-31,"")</f>
        <v/>
      </c>
      <c r="J11" s="83" t="s">
        <v>81</v>
      </c>
    </row>
    <row r="12" spans="1:10" s="43" customFormat="1" ht="17.5" x14ac:dyDescent="0.45">
      <c r="A12" s="45" t="s">
        <v>49</v>
      </c>
      <c r="B12" s="46">
        <f t="shared" ca="1" si="0"/>
        <v>45286</v>
      </c>
      <c r="C12" s="46">
        <f t="shared" ca="1" si="0"/>
        <v>45652</v>
      </c>
      <c r="E12" s="70">
        <v>12</v>
      </c>
      <c r="F12" s="70">
        <v>26</v>
      </c>
      <c r="G12" s="78"/>
      <c r="H12" s="78"/>
      <c r="I12" s="78"/>
      <c r="J12" s="76"/>
    </row>
    <row r="13" spans="1:10" s="43" customFormat="1" ht="17.5" x14ac:dyDescent="0.45">
      <c r="E13" s="70"/>
      <c r="F13" s="70"/>
      <c r="G13" s="78"/>
      <c r="H13" s="84">
        <f ca="1">DATE(H2,IF(H10&lt;&gt;"",3,4),SUM(H10:H11))</f>
        <v>45025</v>
      </c>
      <c r="I13" s="84">
        <f ca="1">DATE(I2,IF(I10&lt;&gt;"",3,4),SUM(I10:I11))</f>
        <v>45382</v>
      </c>
      <c r="J13" s="76"/>
    </row>
    <row r="14" spans="1:10" s="43" customFormat="1" ht="17.5" x14ac:dyDescent="0.45">
      <c r="E14" s="70"/>
      <c r="F14" s="70"/>
      <c r="G14" s="70"/>
      <c r="H14" s="70"/>
      <c r="I14" s="70"/>
    </row>
    <row r="15" spans="1:10" s="43" customFormat="1" ht="17.5" x14ac:dyDescent="0.45">
      <c r="A15" s="43" t="s">
        <v>70</v>
      </c>
      <c r="E15" s="70"/>
      <c r="F15" s="70"/>
      <c r="H15" s="71"/>
      <c r="I15" s="70"/>
    </row>
    <row r="16" spans="1:10" s="43" customFormat="1" ht="17.5" x14ac:dyDescent="0.45">
      <c r="E16" s="70"/>
      <c r="F16" s="70"/>
      <c r="G16" s="70"/>
      <c r="H16" s="70"/>
      <c r="I16" s="70"/>
    </row>
  </sheetData>
  <sheetProtection sheet="1" objects="1" scenarios="1"/>
  <pageMargins left="0.70866141732283472" right="0.70866141732283472" top="0.78740157480314965" bottom="0.78740157480314965" header="0.31496062992125984" footer="0.31496062992125984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Q 4 7 R U A q + N D S n A A A A + A A A A B I A H A B D b 2 5 m a W c v U G F j a 2 F n Z S 5 4 b W w g o h g A K K A U A A A A A A A A A A A A A A A A A A A A A A A A A A A A h Y 8 x D o I w G E a v Q r r T l h K V m J 8 y s D h I Y m J i X J t S o R G K o c V y N w e P 5 B U k U d T N 8 X t 5 w / s e t z t k Y 9 s E V 9 V b 3 Z k U R Z i i Q B n Z l d p U K R r c K U x Q x m E n 5 F l U K p h k Y 9 e j L V N U O 3 d Z E + K 9 x z 7 G X V 8 R R m l E j s V 2 L 2 v V C v S R 9 X 8 5 1 M Y 6 Y a R C H A 6 v G M 5 w E u F F E k d 4 t W R A Z g y F N l + F T c W Y A v m B k A + N G 3 r F S x X m G y D z B P J + w Z 9 Q S w M E F A A C A A g A Q 4 7 R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O O 0 V A o i k e 4 D g A A A B E A A A A T A B w A R m 9 y b X V s Y X M v U 2 V j d G l v b j E u b S C i G A A o o B Q A A A A A A A A A A A A A A A A A A A A A A A A A A A A r T k 0 u y c z P U w i G 0 I b W A F B L A Q I t A B Q A A g A I A E O O 0 V A K v j Q 0 p w A A A P g A A A A S A A A A A A A A A A A A A A A A A A A A A A B D b 2 5 m a W c v U G F j a 2 F n Z S 5 4 b W x Q S w E C L Q A U A A I A C A B D j t F Q D 8 r p q 6 Q A A A D p A A A A E w A A A A A A A A A A A A A A A A D z A A A A W 0 N v b n R l b n R f V H l w Z X N d L n h t b F B L A Q I t A B Q A A g A I A E O O 0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2 Q D 5 4 j L F X T J l w V K 6 6 8 a M Z A A A A A A I A A A A A A B B m A A A A A Q A A I A A A A D H K B H + S E g f A F z u R p 2 I Y X w v o t f + o b 6 B a 6 I N v c L J M 0 x n f A A A A A A 6 A A A A A A g A A I A A A A L u R h E x 6 E o W f R F o 0 v k s B g o K j r k n / n l q v B y o M K W 1 O r B 1 8 U A A A A C Y 1 X D Y k o O / 0 q N r D o p W 0 H S o B E + E h X a k s r k d d J Q V f 3 V S W B M / A e 0 8 L a o x n l x n g E l p l X r 1 1 K d X y Q U O J / x r / + A g u x P i E p H x y Y w 5 1 L + o 0 o V 3 X J 0 p 1 Q A A A A N f s 1 R w I e 9 r o M C Q W Z K m w P t E 1 E M x N v / j k I A a 5 L p a u o w Q v t D H V D 0 n i J j X / L u C a n 9 R T a z J r M T h T t 5 f M o T t u D f 0 F X / Y = < / D a t a M a s h u p > 
</file>

<file path=customXml/itemProps1.xml><?xml version="1.0" encoding="utf-8"?>
<ds:datastoreItem xmlns:ds="http://schemas.openxmlformats.org/officeDocument/2006/customXml" ds:itemID="{17B8840B-C731-45E0-996C-50D6176EA7D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Arbeitszeit</vt:lpstr>
      <vt:lpstr>Arbeitszeit_L</vt:lpstr>
      <vt:lpstr>Entlöhnung</vt:lpstr>
      <vt:lpstr>Entlöhnung_L</vt:lpstr>
      <vt:lpstr>Dauer</vt:lpstr>
      <vt:lpstr>Dauer_L</vt:lpstr>
      <vt:lpstr>Ende</vt:lpstr>
      <vt:lpstr>Ende_L</vt:lpstr>
      <vt:lpstr>Feiertage 2020-2022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 Lippuner</dc:creator>
  <cp:lastModifiedBy>Jürg Lippuner</cp:lastModifiedBy>
  <dcterms:created xsi:type="dcterms:W3CDTF">2018-06-27T11:28:27Z</dcterms:created>
  <dcterms:modified xsi:type="dcterms:W3CDTF">2023-04-17T06:10:15Z</dcterms:modified>
</cp:coreProperties>
</file>