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Mitarbeitende\LippunerJ\Quelle\Excel\"/>
    </mc:Choice>
  </mc:AlternateContent>
  <bookViews>
    <workbookView xWindow="120" yWindow="45" windowWidth="15180" windowHeight="8580"/>
  </bookViews>
  <sheets>
    <sheet name="Übersicht" sheetId="11" r:id="rId1"/>
    <sheet name="Datumsfunktionen" sheetId="2" r:id="rId2"/>
    <sheet name="Datumsfunktionen-Lösung" sheetId="1" r:id="rId3"/>
    <sheet name="Tennis" sheetId="8" r:id="rId4"/>
    <sheet name="Tennis-Lösung" sheetId="9" r:id="rId5"/>
    <sheet name="Bibliothek" sheetId="5" r:id="rId6"/>
    <sheet name="Bibliothek-Lösung" sheetId="10" r:id="rId7"/>
  </sheets>
  <calcPr calcId="152511"/>
</workbook>
</file>

<file path=xl/calcChain.xml><?xml version="1.0" encoding="utf-8"?>
<calcChain xmlns="http://schemas.openxmlformats.org/spreadsheetml/2006/main">
  <c r="C3" i="11" l="1"/>
  <c r="D6" i="10" l="1"/>
  <c r="C4" i="10"/>
  <c r="D8" i="10" s="1"/>
  <c r="D2" i="10"/>
  <c r="D10" i="10" l="1"/>
  <c r="D11" i="10" s="1"/>
  <c r="D13" i="10" s="1"/>
  <c r="D16" i="10" s="1"/>
  <c r="I22" i="9"/>
  <c r="I26" i="9"/>
  <c r="I30" i="9"/>
  <c r="I34" i="9"/>
  <c r="I18" i="9"/>
  <c r="E35" i="9"/>
  <c r="G35" i="9" s="1"/>
  <c r="I35" i="9" s="1"/>
  <c r="F34" i="9"/>
  <c r="H34" i="9" s="1"/>
  <c r="E34" i="9"/>
  <c r="G34" i="9" s="1"/>
  <c r="E33" i="9"/>
  <c r="G33" i="9" s="1"/>
  <c r="I33" i="9" s="1"/>
  <c r="E32" i="9"/>
  <c r="G32" i="9" s="1"/>
  <c r="I32" i="9" s="1"/>
  <c r="E31" i="9"/>
  <c r="G31" i="9" s="1"/>
  <c r="I31" i="9" s="1"/>
  <c r="F30" i="9"/>
  <c r="H30" i="9" s="1"/>
  <c r="E30" i="9"/>
  <c r="G30" i="9" s="1"/>
  <c r="E29" i="9"/>
  <c r="G29" i="9" s="1"/>
  <c r="I29" i="9" s="1"/>
  <c r="E28" i="9"/>
  <c r="G28" i="9" s="1"/>
  <c r="I28" i="9" s="1"/>
  <c r="E27" i="9"/>
  <c r="G27" i="9" s="1"/>
  <c r="I27" i="9" s="1"/>
  <c r="F26" i="9"/>
  <c r="H26" i="9" s="1"/>
  <c r="E26" i="9"/>
  <c r="G26" i="9" s="1"/>
  <c r="E25" i="9"/>
  <c r="G25" i="9" s="1"/>
  <c r="I25" i="9" s="1"/>
  <c r="E24" i="9"/>
  <c r="G24" i="9" s="1"/>
  <c r="I24" i="9" s="1"/>
  <c r="E23" i="9"/>
  <c r="G23" i="9" s="1"/>
  <c r="I23" i="9" s="1"/>
  <c r="F22" i="9"/>
  <c r="H22" i="9" s="1"/>
  <c r="E22" i="9"/>
  <c r="G22" i="9" s="1"/>
  <c r="E21" i="9"/>
  <c r="G21" i="9" s="1"/>
  <c r="I21" i="9" s="1"/>
  <c r="E20" i="9"/>
  <c r="G20" i="9" s="1"/>
  <c r="I20" i="9" s="1"/>
  <c r="E19" i="9"/>
  <c r="G19" i="9" s="1"/>
  <c r="I19" i="9" s="1"/>
  <c r="F18" i="9"/>
  <c r="H18" i="9" s="1"/>
  <c r="E18" i="9"/>
  <c r="G18" i="9" s="1"/>
  <c r="C12" i="9"/>
  <c r="C12" i="8"/>
  <c r="B13" i="1"/>
  <c r="B15" i="1" s="1"/>
  <c r="C4" i="5"/>
  <c r="B2" i="1"/>
  <c r="B4" i="1" s="1"/>
  <c r="B2" i="2"/>
  <c r="B13" i="2"/>
  <c r="F20" i="9" l="1"/>
  <c r="H20" i="9" s="1"/>
  <c r="F24" i="9"/>
  <c r="H24" i="9" s="1"/>
  <c r="F28" i="9"/>
  <c r="H28" i="9" s="1"/>
  <c r="F32" i="9"/>
  <c r="H32" i="9" s="1"/>
  <c r="F19" i="9"/>
  <c r="H19" i="9" s="1"/>
  <c r="F21" i="9"/>
  <c r="H21" i="9" s="1"/>
  <c r="F23" i="9"/>
  <c r="H23" i="9" s="1"/>
  <c r="F25" i="9"/>
  <c r="H25" i="9" s="1"/>
  <c r="F27" i="9"/>
  <c r="H27" i="9" s="1"/>
  <c r="F29" i="9"/>
  <c r="H29" i="9" s="1"/>
  <c r="F31" i="9"/>
  <c r="H31" i="9" s="1"/>
  <c r="F33" i="9"/>
  <c r="H33" i="9" s="1"/>
  <c r="F35" i="9"/>
  <c r="H35" i="9" s="1"/>
  <c r="B5" i="1"/>
  <c r="B16" i="1"/>
  <c r="B7" i="1"/>
  <c r="B6" i="1"/>
  <c r="B17" i="1"/>
  <c r="B19" i="1" l="1"/>
  <c r="B20" i="1"/>
  <c r="B9" i="1"/>
  <c r="B10" i="1"/>
</calcChain>
</file>

<file path=xl/sharedStrings.xml><?xml version="1.0" encoding="utf-8"?>
<sst xmlns="http://schemas.openxmlformats.org/spreadsheetml/2006/main" count="92" uniqueCount="58">
  <si>
    <t>Heute:</t>
  </si>
  <si>
    <t>Jahr:</t>
  </si>
  <si>
    <t>Monat:</t>
  </si>
  <si>
    <t>Tag:</t>
  </si>
  <si>
    <t>Wochentag:</t>
  </si>
  <si>
    <t>Heute in 5 Jahren</t>
  </si>
  <si>
    <t>Heute in 5 Monaten</t>
  </si>
  <si>
    <t>Jetzt:</t>
  </si>
  <si>
    <t>Stunde</t>
  </si>
  <si>
    <t>Minute</t>
  </si>
  <si>
    <t>Sekunde</t>
  </si>
  <si>
    <t>Jetzt in 85 Sekunden</t>
  </si>
  <si>
    <t>Jetzt in 66 Minuten</t>
  </si>
  <si>
    <t>Ende</t>
  </si>
  <si>
    <t>Beginn</t>
  </si>
  <si>
    <t>Tennis</t>
  </si>
  <si>
    <t>Rückstand in Wochen (abgerundet)</t>
  </si>
  <si>
    <t>Rückstand in Wochen</t>
  </si>
  <si>
    <t>Rückstand in Tagen</t>
  </si>
  <si>
    <t>Beginn der Gebührenpflicht:</t>
  </si>
  <si>
    <t>Kostenlose Ausleihe in Tagen</t>
  </si>
  <si>
    <t>Kostenlose Ausleihe:</t>
  </si>
  <si>
    <t>Preise</t>
  </si>
  <si>
    <t>pro Stunde</t>
  </si>
  <si>
    <t>Rechnungsbetrag nach Stunden</t>
  </si>
  <si>
    <t>Rechnungsbetrag nach Viertelstunden</t>
  </si>
  <si>
    <t>Runden
volle Stunden</t>
  </si>
  <si>
    <t>Runden
Viertelstunden</t>
  </si>
  <si>
    <t>http://www.excelmexel.de/</t>
  </si>
  <si>
    <t>Mahnung der Bibliothek</t>
  </si>
  <si>
    <t>Mahngebühr:</t>
  </si>
  <si>
    <t>Ausleihdatum</t>
  </si>
  <si>
    <t>Mahngebühr pro Woche:</t>
  </si>
  <si>
    <t>Datums- und Zeitfunktionen</t>
  </si>
  <si>
    <t>Datumsfunktionen</t>
  </si>
  <si>
    <t>Jahr()</t>
  </si>
  <si>
    <t>Monat()</t>
  </si>
  <si>
    <t>Wochentag()</t>
  </si>
  <si>
    <t>Tag()</t>
  </si>
  <si>
    <t>Datum()</t>
  </si>
  <si>
    <t>Stunde()</t>
  </si>
  <si>
    <t>Minute()</t>
  </si>
  <si>
    <t>Zeit()</t>
  </si>
  <si>
    <t>Sekunde()</t>
  </si>
  <si>
    <t>Zeitdifferenz berechnen</t>
  </si>
  <si>
    <t>Zeiten auf Stunden runden</t>
  </si>
  <si>
    <t>Zeiten auf Viertelstunden runden</t>
  </si>
  <si>
    <t>Beträge auf Stunden, Viertelstunden berechnen</t>
  </si>
  <si>
    <t>Bibliothek</t>
  </si>
  <si>
    <t>Heute()</t>
  </si>
  <si>
    <t>Zukunftsdatum anhand von Datum und Tagen berechnen</t>
  </si>
  <si>
    <t>Wochen in Tage umrechnen</t>
  </si>
  <si>
    <t>Datumsdifferenz in Tagen und Wochen ausrechnen</t>
  </si>
  <si>
    <t>Abrunden()</t>
  </si>
  <si>
    <t>Aufgaben in Tabellenblätter</t>
  </si>
  <si>
    <t>Quelle:</t>
  </si>
  <si>
    <t>einige Änderungen an den Originalübungen</t>
  </si>
  <si>
    <t>in
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</si>
</sst>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&quot; Wochen&quot;"/>
    <numFmt numFmtId="165" formatCode="_ [$CHF]\ * #,##0.00_ ;_ [$CHF]\ * \-#,##0.00_ ;_ [$CHF]\ * &quot;-&quot;??_ ;_ @_ "/>
    <numFmt numFmtId="166" formatCode="_ @"/>
  </numFmts>
  <fonts count="15">
    <font>
      <sz val="10"/>
      <name val="Arial"/>
    </font>
    <font>
      <u/>
      <sz val="10"/>
      <color indexed="12"/>
      <name val="Arial"/>
    </font>
    <font>
      <sz val="10"/>
      <name val="Arial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6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Protection="1"/>
    <xf numFmtId="0" fontId="4" fillId="0" borderId="0" xfId="0" applyFont="1"/>
    <xf numFmtId="0" fontId="5" fillId="0" borderId="0" xfId="1" applyFont="1" applyAlignment="1" applyProtection="1"/>
    <xf numFmtId="14" fontId="4" fillId="0" borderId="0" xfId="0" applyNumberFormat="1" applyFont="1"/>
    <xf numFmtId="22" fontId="4" fillId="0" borderId="0" xfId="0" applyNumberFormat="1" applyFont="1"/>
    <xf numFmtId="0" fontId="4" fillId="0" borderId="0" xfId="0" applyFont="1"/>
    <xf numFmtId="0" fontId="4" fillId="0" borderId="0" xfId="0" applyFont="1" applyProtection="1"/>
    <xf numFmtId="0" fontId="4" fillId="0" borderId="0" xfId="0" applyNumberFormat="1" applyFont="1" applyProtection="1"/>
    <xf numFmtId="46" fontId="4" fillId="0" borderId="0" xfId="0" applyNumberFormat="1" applyFont="1" applyProtection="1"/>
    <xf numFmtId="0" fontId="4" fillId="0" borderId="0" xfId="0" applyFont="1" applyProtection="1"/>
    <xf numFmtId="0" fontId="4" fillId="0" borderId="0" xfId="0" applyFont="1"/>
    <xf numFmtId="0" fontId="4" fillId="0" borderId="3" xfId="0" applyFont="1" applyBorder="1" applyProtection="1"/>
    <xf numFmtId="0" fontId="4" fillId="0" borderId="2" xfId="0" applyFont="1" applyBorder="1" applyProtection="1"/>
    <xf numFmtId="0" fontId="7" fillId="0" borderId="0" xfId="0" applyFont="1" applyProtection="1"/>
    <xf numFmtId="0" fontId="4" fillId="3" borderId="4" xfId="0" applyFont="1" applyFill="1" applyBorder="1"/>
    <xf numFmtId="14" fontId="4" fillId="3" borderId="4" xfId="0" applyNumberFormat="1" applyFont="1" applyFill="1" applyBorder="1"/>
    <xf numFmtId="0" fontId="8" fillId="0" borderId="0" xfId="0" applyFont="1"/>
    <xf numFmtId="0" fontId="6" fillId="0" borderId="4" xfId="0" applyFont="1" applyBorder="1" applyAlignment="1">
      <alignment horizontal="center" vertical="center" wrapText="1"/>
    </xf>
    <xf numFmtId="20" fontId="4" fillId="0" borderId="4" xfId="0" applyNumberFormat="1" applyFont="1" applyFill="1" applyBorder="1" applyAlignment="1">
      <alignment horizontal="center"/>
    </xf>
    <xf numFmtId="20" fontId="4" fillId="0" borderId="4" xfId="0" applyNumberFormat="1" applyFont="1" applyBorder="1" applyAlignment="1">
      <alignment horizontal="center"/>
    </xf>
    <xf numFmtId="20" fontId="4" fillId="3" borderId="4" xfId="0" applyNumberFormat="1" applyFont="1" applyFill="1" applyBorder="1" applyAlignment="1">
      <alignment horizontal="center"/>
    </xf>
    <xf numFmtId="165" fontId="4" fillId="0" borderId="4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165" fontId="4" fillId="4" borderId="4" xfId="0" applyNumberFormat="1" applyFont="1" applyFill="1" applyBorder="1"/>
    <xf numFmtId="20" fontId="4" fillId="4" borderId="4" xfId="0" applyNumberFormat="1" applyFont="1" applyFill="1" applyBorder="1" applyAlignment="1">
      <alignment horizontal="center"/>
    </xf>
    <xf numFmtId="20" fontId="4" fillId="5" borderId="4" xfId="0" applyNumberFormat="1" applyFont="1" applyFill="1" applyBorder="1" applyAlignment="1">
      <alignment horizontal="center"/>
    </xf>
    <xf numFmtId="165" fontId="4" fillId="5" borderId="4" xfId="0" applyNumberFormat="1" applyFont="1" applyFill="1" applyBorder="1"/>
    <xf numFmtId="4" fontId="4" fillId="0" borderId="0" xfId="0" applyNumberFormat="1" applyFont="1"/>
    <xf numFmtId="14" fontId="9" fillId="0" borderId="6" xfId="0" applyNumberFormat="1" applyFont="1" applyFill="1" applyBorder="1" applyProtection="1"/>
    <xf numFmtId="164" fontId="9" fillId="0" borderId="6" xfId="0" applyNumberFormat="1" applyFont="1" applyFill="1" applyBorder="1" applyProtection="1"/>
    <xf numFmtId="14" fontId="4" fillId="2" borderId="4" xfId="0" applyNumberFormat="1" applyFont="1" applyFill="1" applyBorder="1" applyProtection="1"/>
    <xf numFmtId="0" fontId="4" fillId="2" borderId="4" xfId="0" applyNumberFormat="1" applyFont="1" applyFill="1" applyBorder="1" applyProtection="1"/>
    <xf numFmtId="1" fontId="4" fillId="2" borderId="4" xfId="0" applyNumberFormat="1" applyFont="1" applyFill="1" applyBorder="1" applyProtection="1"/>
    <xf numFmtId="43" fontId="9" fillId="0" borderId="6" xfId="4" applyFont="1" applyFill="1" applyBorder="1" applyProtection="1"/>
    <xf numFmtId="43" fontId="4" fillId="2" borderId="1" xfId="4" applyFont="1" applyFill="1" applyBorder="1" applyProtection="1"/>
    <xf numFmtId="14" fontId="9" fillId="0" borderId="6" xfId="0" applyNumberFormat="1" applyFont="1" applyFill="1" applyBorder="1" applyProtection="1">
      <protection locked="0"/>
    </xf>
    <xf numFmtId="164" fontId="9" fillId="0" borderId="6" xfId="0" applyNumberFormat="1" applyFont="1" applyFill="1" applyBorder="1" applyProtection="1">
      <protection locked="0"/>
    </xf>
    <xf numFmtId="43" fontId="9" fillId="0" borderId="6" xfId="4" applyFont="1" applyFill="1" applyBorder="1" applyProtection="1">
      <protection locked="0"/>
    </xf>
    <xf numFmtId="0" fontId="6" fillId="0" borderId="0" xfId="0" applyFont="1"/>
    <xf numFmtId="0" fontId="4" fillId="0" borderId="0" xfId="0" applyFont="1" applyAlignment="1">
      <alignment horizontal="right"/>
    </xf>
    <xf numFmtId="0" fontId="11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166" fontId="11" fillId="6" borderId="7" xfId="0" applyNumberFormat="1" applyFont="1" applyFill="1" applyBorder="1" applyAlignment="1">
      <alignment vertical="center"/>
    </xf>
    <xf numFmtId="166" fontId="10" fillId="6" borderId="8" xfId="0" applyNumberFormat="1" applyFont="1" applyFill="1" applyBorder="1" applyAlignment="1">
      <alignment vertical="center"/>
    </xf>
    <xf numFmtId="166" fontId="10" fillId="6" borderId="9" xfId="0" applyNumberFormat="1" applyFont="1" applyFill="1" applyBorder="1" applyAlignment="1">
      <alignment vertical="center"/>
    </xf>
    <xf numFmtId="166" fontId="10" fillId="6" borderId="10" xfId="0" applyNumberFormat="1" applyFont="1" applyFill="1" applyBorder="1" applyAlignment="1">
      <alignment vertical="center"/>
    </xf>
    <xf numFmtId="0" fontId="13" fillId="6" borderId="0" xfId="0" applyFont="1" applyFill="1" applyAlignment="1">
      <alignment horizontal="right" vertical="center"/>
    </xf>
    <xf numFmtId="0" fontId="14" fillId="6" borderId="0" xfId="0" applyFont="1" applyFill="1" applyAlignment="1">
      <alignment vertical="center"/>
    </xf>
    <xf numFmtId="21" fontId="4" fillId="3" borderId="4" xfId="0" applyNumberFormat="1" applyFont="1" applyFill="1" applyBorder="1"/>
    <xf numFmtId="166" fontId="11" fillId="6" borderId="7" xfId="0" applyNumberFormat="1" applyFont="1" applyFill="1" applyBorder="1" applyAlignment="1">
      <alignment horizontal="center" vertical="center"/>
    </xf>
    <xf numFmtId="0" fontId="12" fillId="7" borderId="0" xfId="0" applyFont="1" applyFill="1" applyBorder="1" applyAlignment="1" applyProtection="1">
      <alignment horizontal="center" vertical="center"/>
    </xf>
    <xf numFmtId="0" fontId="8" fillId="6" borderId="0" xfId="0" applyFont="1" applyFill="1" applyAlignment="1">
      <alignment horizontal="center" vertical="center"/>
    </xf>
  </cellXfs>
  <cellStyles count="5">
    <cellStyle name="Komma" xfId="4" builtinId="3"/>
    <cellStyle name="Link" xfId="1" builtinId="8"/>
    <cellStyle name="Standard" xfId="0" builtinId="0"/>
    <cellStyle name="Währung 2" xfId="2"/>
    <cellStyle name="Währung 3" xfId="3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2</xdr:row>
      <xdr:rowOff>38101</xdr:rowOff>
    </xdr:from>
    <xdr:to>
      <xdr:col>7</xdr:col>
      <xdr:colOff>447675</xdr:colOff>
      <xdr:row>6</xdr:row>
      <xdr:rowOff>171451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981450" y="419101"/>
          <a:ext cx="2886075" cy="895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50" b="1" i="0" u="none" strike="noStrike" baseline="0">
              <a:solidFill>
                <a:srgbClr val="0000FF"/>
              </a:solidFill>
              <a:latin typeface="+mn-lt"/>
              <a:cs typeface="Arial"/>
            </a:rPr>
            <a:t>Aufgabe</a:t>
          </a:r>
          <a:endParaRPr lang="de-CH" sz="1050" b="0" i="0" u="none" strike="noStrike" baseline="0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050" b="0" i="0" u="none" strike="noStrike" baseline="0">
              <a:solidFill>
                <a:srgbClr val="0000FF"/>
              </a:solidFill>
              <a:latin typeface="+mn-lt"/>
              <a:cs typeface="Arial"/>
            </a:rPr>
            <a:t>Berechnen Sie die Werte in den grünen Zellen!</a:t>
          </a:r>
        </a:p>
        <a:p>
          <a:pPr algn="l" rtl="0">
            <a:defRPr sz="1000"/>
          </a:pPr>
          <a:r>
            <a:rPr lang="de-CH" sz="1050" b="0" i="0" u="none" strike="noStrike" baseline="0">
              <a:solidFill>
                <a:srgbClr val="0000FF"/>
              </a:solidFill>
              <a:latin typeface="+mn-lt"/>
              <a:cs typeface="Arial"/>
            </a:rPr>
            <a:t>Nutzen Sie die Funktionen </a:t>
          </a:r>
        </a:p>
        <a:p>
          <a:pPr algn="l" rtl="0">
            <a:defRPr sz="1000"/>
          </a:pPr>
          <a:r>
            <a:rPr lang="de-CH" sz="1050" b="0" i="0" u="none" strike="noStrike" baseline="0">
              <a:solidFill>
                <a:srgbClr val="0000FF"/>
              </a:solidFill>
              <a:latin typeface="+mn-lt"/>
              <a:cs typeface="Arial"/>
            </a:rPr>
            <a:t>Tag, Monat, Jahr, Wochentag, Stunde, Minute, Sekunde, Datum und Zeit!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885824</xdr:colOff>
      <xdr:row>1</xdr:row>
      <xdr:rowOff>0</xdr:rowOff>
    </xdr:from>
    <xdr:to>
      <xdr:col>11</xdr:col>
      <xdr:colOff>609599</xdr:colOff>
      <xdr:row>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0199" y="190500"/>
          <a:ext cx="9801225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100" b="1" i="0" u="none" strike="noStrike" baseline="0">
              <a:solidFill>
                <a:srgbClr val="0000FF"/>
              </a:solidFill>
              <a:latin typeface="+mn-lt"/>
              <a:cs typeface="Arial"/>
            </a:rPr>
            <a:t>Aufgabe</a:t>
          </a:r>
          <a:endParaRPr lang="de-CH" sz="1100" b="0" i="0" u="none" strike="noStrike" baseline="0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FF"/>
              </a:solidFill>
              <a:latin typeface="+mn-lt"/>
              <a:cs typeface="Arial"/>
            </a:rPr>
            <a:t>1. Bei der Bezahlung des Rechnungsbetrags der Tennisanlage sollen die Stunden gerundet werden.</a:t>
          </a:r>
        </a:p>
        <a:p>
          <a:pPr rtl="0"/>
          <a:r>
            <a:rPr lang="de-CH" sz="1100" b="0" i="0" u="none" strike="noStrike" baseline="0">
              <a:solidFill>
                <a:srgbClr val="0000FF"/>
              </a:solidFill>
              <a:latin typeface="+mn-lt"/>
              <a:ea typeface="+mn-ea"/>
              <a:cs typeface="Arial"/>
            </a:rPr>
            <a:t>2. Verschärft:</a:t>
          </a:r>
        </a:p>
        <a:p>
          <a:pPr rtl="0"/>
          <a:r>
            <a:rPr lang="de-CH" sz="1100" b="0" i="0" u="none" strike="noStrike" baseline="0">
              <a:solidFill>
                <a:srgbClr val="0000FF"/>
              </a:solidFill>
              <a:latin typeface="+mn-lt"/>
              <a:ea typeface="+mn-ea"/>
              <a:cs typeface="Arial"/>
            </a:rPr>
            <a:t>    Es soll jeweils auf volle Viertelstunden auf- oder abgerundet werden!</a:t>
          </a:r>
        </a:p>
      </xdr:txBody>
    </xdr:sp>
    <xdr:clientData/>
  </xdr:twoCellAnchor>
  <xdr:twoCellAnchor>
    <xdr:from>
      <xdr:col>5</xdr:col>
      <xdr:colOff>57150</xdr:colOff>
      <xdr:row>17</xdr:row>
      <xdr:rowOff>28575</xdr:rowOff>
    </xdr:from>
    <xdr:to>
      <xdr:col>8</xdr:col>
      <xdr:colOff>1371600</xdr:colOff>
      <xdr:row>34</xdr:row>
      <xdr:rowOff>123825</xdr:rowOff>
    </xdr:to>
    <xdr:sp macro="" textlink="">
      <xdr:nvSpPr>
        <xdr:cNvPr id="3" name="Rechteck 2"/>
        <xdr:cNvSpPr/>
      </xdr:nvSpPr>
      <xdr:spPr>
        <a:xfrm>
          <a:off x="4124325" y="3495675"/>
          <a:ext cx="5410200" cy="3333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de-CH" sz="2400"/>
            <a:t>Spalte F bis I</a:t>
          </a:r>
          <a:br>
            <a:rPr lang="de-CH" sz="2400"/>
          </a:br>
          <a:r>
            <a:rPr lang="de-CH" sz="2400"/>
            <a:t>nicht lösen</a:t>
          </a:r>
        </a:p>
        <a:p>
          <a:pPr algn="ctr"/>
          <a:endParaRPr lang="de-CH" sz="2400"/>
        </a:p>
        <a:p>
          <a:pPr algn="ctr"/>
          <a:r>
            <a:rPr lang="de-CH" sz="2400"/>
            <a:t>Das Thema RUNDEN kommt erst im Herbst dran.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885824</xdr:colOff>
      <xdr:row>1</xdr:row>
      <xdr:rowOff>0</xdr:rowOff>
    </xdr:from>
    <xdr:to>
      <xdr:col>11</xdr:col>
      <xdr:colOff>609599</xdr:colOff>
      <xdr:row>8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0199" y="190500"/>
          <a:ext cx="9801225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100" b="1" i="0" u="none" strike="noStrike" baseline="0">
              <a:solidFill>
                <a:srgbClr val="0000FF"/>
              </a:solidFill>
              <a:latin typeface="+mn-lt"/>
              <a:cs typeface="Arial"/>
            </a:rPr>
            <a:t>Aufgaben</a:t>
          </a:r>
          <a:endParaRPr lang="de-CH" sz="1100" b="0" i="0" u="none" strike="noStrike" baseline="0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FF"/>
              </a:solidFill>
              <a:latin typeface="+mn-lt"/>
              <a:cs typeface="Arial"/>
            </a:rPr>
            <a:t>1. Bei der Bezahlung des Rechnungsbetrags der Tennisanlage sollen die Stunden gerundet werden.</a:t>
          </a:r>
        </a:p>
        <a:p>
          <a:pPr rtl="0"/>
          <a:r>
            <a:rPr lang="de-CH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 Achtung bei der Rundung von Zahlen, die im Uhrzeitformat vorliegen.</a:t>
          </a:r>
          <a:endParaRPr lang="de-CH" sz="1100" b="0">
            <a:solidFill>
              <a:srgbClr val="FF0000"/>
            </a:solidFill>
            <a:effectLst/>
            <a:latin typeface="+mn-lt"/>
          </a:endParaRPr>
        </a:p>
        <a:p>
          <a:pPr rtl="0"/>
          <a:r>
            <a:rPr lang="de-CH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 Gerundet wird nämlich die Zahl, die der Stundenzahl im Uhrzeitformat entspricht. Und das ist, wie wir wissen, der Bruchteil eines Tages.</a:t>
          </a:r>
          <a:endParaRPr lang="de-CH" sz="1100" b="0">
            <a:solidFill>
              <a:srgbClr val="FF0000"/>
            </a:solidFill>
            <a:effectLst/>
            <a:latin typeface="+mn-lt"/>
          </a:endParaRPr>
        </a:p>
        <a:p>
          <a:pPr rtl="0"/>
          <a:r>
            <a:rPr lang="de-CH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 Also muss vor dem Runden die im Uhrzeitformat vorliegende Stundenzahl in eine dezimale Stundenzahl gewandelt werden, das entspricht der Multiplikation mit 24.</a:t>
          </a:r>
          <a:endParaRPr lang="de-CH" sz="1100" b="0">
            <a:solidFill>
              <a:srgbClr val="FF0000"/>
            </a:solidFill>
            <a:effectLst/>
            <a:latin typeface="+mn-lt"/>
          </a:endParaRPr>
        </a:p>
        <a:p>
          <a:pPr rtl="0"/>
          <a:r>
            <a:rPr lang="de-CH" sz="1100" b="0" i="0" u="none" strike="noStrike" baseline="0">
              <a:solidFill>
                <a:srgbClr val="0000FF"/>
              </a:solidFill>
              <a:latin typeface="+mn-lt"/>
              <a:ea typeface="+mn-ea"/>
              <a:cs typeface="Arial"/>
            </a:rPr>
            <a:t>2. Verschärft:</a:t>
          </a:r>
        </a:p>
        <a:p>
          <a:pPr rtl="0"/>
          <a:r>
            <a:rPr lang="de-CH" sz="1100" b="0" i="0" u="none" strike="noStrike" baseline="0">
              <a:solidFill>
                <a:srgbClr val="0000FF"/>
              </a:solidFill>
              <a:latin typeface="+mn-lt"/>
              <a:ea typeface="+mn-ea"/>
              <a:cs typeface="Arial"/>
            </a:rPr>
            <a:t>    Es soll jeweils auf volle Viertelstunden auf- oder abgerundet werden!</a:t>
          </a:r>
        </a:p>
        <a:p>
          <a:pPr rtl="0"/>
          <a:r>
            <a:rPr lang="de-CH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Vor dem Runden multiplizieren (Viertelstunde = 1/96stel eines Ganzen = 1 / 24 / 4), nach dem Runden teilen</a:t>
          </a:r>
          <a:endParaRPr lang="de-CH" sz="1100" b="0">
            <a:solidFill>
              <a:srgbClr val="FF0000"/>
            </a:solidFill>
            <a:effectLst/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</xdr:row>
      <xdr:rowOff>161925</xdr:rowOff>
    </xdr:from>
    <xdr:to>
      <xdr:col>4</xdr:col>
      <xdr:colOff>638175</xdr:colOff>
      <xdr:row>1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rot="10800000">
          <a:off x="3895725" y="3238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</xdr:colOff>
      <xdr:row>0</xdr:row>
      <xdr:rowOff>0</xdr:rowOff>
    </xdr:from>
    <xdr:to>
      <xdr:col>13</xdr:col>
      <xdr:colOff>1</xdr:colOff>
      <xdr:row>5</xdr:row>
      <xdr:rowOff>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5495926" y="0"/>
          <a:ext cx="622935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100" b="1" i="0" u="none" strike="noStrike" baseline="0">
              <a:solidFill>
                <a:srgbClr val="0000FF"/>
              </a:solidFill>
              <a:latin typeface="+mn-lt"/>
              <a:cs typeface="Arial"/>
            </a:rPr>
            <a:t>Aufgaben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FF"/>
              </a:solidFill>
              <a:latin typeface="+mn-lt"/>
              <a:cs typeface="Arial"/>
            </a:rPr>
            <a:t>1. Geben Sie in D2 das aktuelle Tagesdatum ein!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FF"/>
              </a:solidFill>
              <a:latin typeface="+mn-lt"/>
              <a:cs typeface="Arial"/>
            </a:rPr>
            <a:t>    (Funktion HEUTE(), damit Tabelle immer die aktuellen Gebühren berechnet!)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FF"/>
              </a:solidFill>
              <a:latin typeface="+mn-lt"/>
              <a:cs typeface="Arial"/>
            </a:rPr>
            <a:t>2. Berechnen Sie schrittweise die Mahnbühr gemäss Vorlage!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FF"/>
              </a:solidFill>
              <a:latin typeface="+mn-lt"/>
              <a:cs typeface="Arial"/>
            </a:rPr>
            <a:t>3. Schützen Sie die Tabelle so, dass lediglich die Eingabezellen (roter Rand) geändert werden können!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</xdr:row>
      <xdr:rowOff>161925</xdr:rowOff>
    </xdr:from>
    <xdr:to>
      <xdr:col>4</xdr:col>
      <xdr:colOff>638175</xdr:colOff>
      <xdr:row>1</xdr:row>
      <xdr:rowOff>161925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rot="10800000">
          <a:off x="4819650" y="45720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19</xdr:col>
      <xdr:colOff>9525</xdr:colOff>
      <xdr:row>12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5495925" y="0"/>
          <a:ext cx="10810875" cy="2438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100" b="1" i="0" u="none" strike="noStrike" baseline="0">
              <a:solidFill>
                <a:srgbClr val="0000FF"/>
              </a:solidFill>
              <a:latin typeface="+mn-lt"/>
              <a:cs typeface="Arial"/>
            </a:rPr>
            <a:t>Aufgaben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FF"/>
              </a:solidFill>
              <a:latin typeface="+mn-lt"/>
              <a:cs typeface="Arial"/>
            </a:rPr>
            <a:t>1. Geben Sie in D2 das aktuelle Tagesdatum ein!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FF"/>
              </a:solidFill>
              <a:latin typeface="+mn-lt"/>
              <a:cs typeface="Arial"/>
            </a:rPr>
            <a:t>    (Funktion HEUTE(), damit Tabelle immer die aktuellen Gebühren berechnet!)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99CC00"/>
              </a:solidFill>
              <a:latin typeface="+mn-lt"/>
              <a:cs typeface="Arial"/>
            </a:rPr>
            <a:t>    </a:t>
          </a:r>
          <a:r>
            <a:rPr lang="de-CH" sz="1100" b="0" i="0" u="none" strike="noStrike" baseline="0">
              <a:solidFill>
                <a:srgbClr val="FF0000"/>
              </a:solidFill>
              <a:latin typeface="+mn-lt"/>
              <a:cs typeface="Arial"/>
            </a:rPr>
            <a:t>Achtung: Obwohl die Funktion "Heute()" keine Argumente hat, müssen Sie die Argumentklammern (Klammer auf, Klammer zu) stets mit angeben.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FF"/>
              </a:solidFill>
              <a:latin typeface="+mn-lt"/>
              <a:cs typeface="Arial"/>
            </a:rPr>
            <a:t>2. Berechnen Sie schrittweise die Mahnbühr gemäss Vorlage!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FF0000"/>
              </a:solidFill>
              <a:latin typeface="+mn-lt"/>
              <a:cs typeface="Arial"/>
            </a:rPr>
            <a:t>    Achtung: Sie müssen die kostenlose Ausleihe (4 Wochen) in Tage umrechnen, um den Beginn der Gebührenpflicht berechnen zu können. (Die Einheit ist 1 Tag!!!!!)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FF0000"/>
              </a:solidFill>
              <a:latin typeface="+mn-lt"/>
              <a:cs typeface="Arial"/>
            </a:rPr>
            <a:t>    Den Rückstand in Wochen (abgerundet) müssen Sie wirklich per Formel abrunden, es nützt nichts, wenn Sie lediglich die angezeigten Nachkommastellen zu Null reduzieren!</a:t>
          </a:r>
          <a:br>
            <a:rPr lang="de-CH" sz="1100" b="0" i="0" u="none" strike="noStrike" baseline="0">
              <a:solidFill>
                <a:srgbClr val="FF0000"/>
              </a:solidFill>
              <a:latin typeface="+mn-lt"/>
              <a:cs typeface="Arial"/>
            </a:rPr>
          </a:br>
          <a:r>
            <a:rPr lang="de-CH" sz="1100" b="0" i="0" u="none" strike="noStrike" baseline="0">
              <a:solidFill>
                <a:srgbClr val="FF0000"/>
              </a:solidFill>
              <a:latin typeface="+mn-lt"/>
              <a:cs typeface="Arial"/>
            </a:rPr>
            <a:t>    EXCEL würde trotzdem mit dem exakten Wert rechnen.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FF"/>
              </a:solidFill>
              <a:latin typeface="+mn-lt"/>
              <a:cs typeface="Arial"/>
            </a:rPr>
            <a:t>3. Schützen Sie die Tabelle so, dass lediglich die Eingabezellen (roter Rand) geändert werden können!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FF0000"/>
              </a:solidFill>
              <a:latin typeface="+mn-lt"/>
              <a:cs typeface="Arial"/>
            </a:rPr>
            <a:t>    Markieren Sie die Zellen C4;C5;C14. (Mehrfachmarkierung) 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FF0000"/>
              </a:solidFill>
              <a:latin typeface="+mn-lt"/>
              <a:cs typeface="Arial"/>
            </a:rPr>
            <a:t>    Wählen Sie das Kontextmenü ZELLEN FORMATIEREN </a:t>
          </a:r>
          <a:r>
            <a:rPr lang="de-CH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►</a:t>
          </a:r>
          <a:r>
            <a:rPr lang="de-CH" sz="1100" b="0" i="0" u="none" strike="noStrike" baseline="0">
              <a:solidFill>
                <a:srgbClr val="FF0000"/>
              </a:solidFill>
              <a:latin typeface="+mn-lt"/>
              <a:cs typeface="Arial"/>
            </a:rPr>
            <a:t> Register ZELLEN </a:t>
          </a:r>
          <a:r>
            <a:rPr lang="de-CH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►</a:t>
          </a:r>
          <a:r>
            <a:rPr lang="de-CH" sz="1100" b="0" i="0" u="none" strike="noStrike" baseline="0">
              <a:solidFill>
                <a:srgbClr val="FF0000"/>
              </a:solidFill>
              <a:latin typeface="+mn-lt"/>
              <a:cs typeface="Arial"/>
            </a:rPr>
            <a:t> SCHUTZ und deaktivieren Sie das Kontrollkästchen «Gesperrt».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FF0000"/>
              </a:solidFill>
              <a:latin typeface="+mn-lt"/>
              <a:cs typeface="Arial"/>
            </a:rPr>
            <a:t>    Wählen Sie anschliessend ÜBERPRÜFEN </a:t>
          </a:r>
          <a:r>
            <a:rPr lang="de-CH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► </a:t>
          </a:r>
          <a:r>
            <a:rPr lang="de-CH" sz="1100" b="0" i="0" u="none" strike="noStrike" baseline="0">
              <a:solidFill>
                <a:srgbClr val="FF0000"/>
              </a:solidFill>
              <a:latin typeface="+mn-lt"/>
              <a:cs typeface="Arial"/>
            </a:rPr>
            <a:t>BLATT SCHÜTZEN. Verzichten Sie auf ein Kennwort.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     Tipp: Betätigen Sie die Tab-Taste, es werden jetzt nur noch die nicht gesperrten Zellen angesprungen.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3"/>
  <sheetViews>
    <sheetView showGridLines="0" showRowColHeaders="0" tabSelected="1" workbookViewId="0"/>
  </sheetViews>
  <sheetFormatPr baseColWidth="10" defaultRowHeight="15.75"/>
  <cols>
    <col min="1" max="2" width="11.42578125" style="43"/>
    <col min="3" max="3" width="29.140625" style="43" bestFit="1" customWidth="1"/>
    <col min="4" max="4" width="45.7109375" style="43" bestFit="1" customWidth="1"/>
    <col min="5" max="6" width="54.5703125" style="43" bestFit="1" customWidth="1"/>
    <col min="7" max="16384" width="11.42578125" style="43"/>
  </cols>
  <sheetData>
    <row r="3" spans="2:5" ht="42.75" customHeight="1">
      <c r="B3" s="42"/>
      <c r="C3" s="52" t="str">
        <f ca="1">MID(CELL("Dateiname"),FIND("[",CELL("Dateiname"))+1,LEN(CELL("Dateiname"))-(FIND(".xls",CELL("Dateiname"))))</f>
        <v>09datumzeit_s4</v>
      </c>
      <c r="D3" s="52"/>
      <c r="E3" s="52"/>
    </row>
    <row r="4" spans="2:5" ht="21">
      <c r="C4" s="53" t="s">
        <v>33</v>
      </c>
      <c r="D4" s="53"/>
      <c r="E4" s="53"/>
    </row>
    <row r="7" spans="2:5">
      <c r="C7" s="51" t="s">
        <v>54</v>
      </c>
      <c r="D7" s="51"/>
      <c r="E7" s="51"/>
    </row>
    <row r="8" spans="2:5">
      <c r="C8" s="44" t="s">
        <v>34</v>
      </c>
      <c r="D8" s="44" t="s">
        <v>15</v>
      </c>
      <c r="E8" s="44" t="s">
        <v>48</v>
      </c>
    </row>
    <row r="9" spans="2:5">
      <c r="C9" s="45" t="s">
        <v>35</v>
      </c>
      <c r="D9" s="45" t="s">
        <v>44</v>
      </c>
      <c r="E9" s="45" t="s">
        <v>49</v>
      </c>
    </row>
    <row r="10" spans="2:5">
      <c r="C10" s="46" t="s">
        <v>36</v>
      </c>
      <c r="D10" s="46" t="s">
        <v>45</v>
      </c>
      <c r="E10" s="46" t="s">
        <v>51</v>
      </c>
    </row>
    <row r="11" spans="2:5">
      <c r="C11" s="46" t="s">
        <v>38</v>
      </c>
      <c r="D11" s="46" t="s">
        <v>46</v>
      </c>
      <c r="E11" s="46" t="s">
        <v>50</v>
      </c>
    </row>
    <row r="12" spans="2:5">
      <c r="C12" s="46" t="s">
        <v>37</v>
      </c>
      <c r="D12" s="46" t="s">
        <v>47</v>
      </c>
      <c r="E12" s="46" t="s">
        <v>52</v>
      </c>
    </row>
    <row r="13" spans="2:5">
      <c r="C13" s="46" t="s">
        <v>39</v>
      </c>
      <c r="D13" s="46"/>
      <c r="E13" s="46" t="s">
        <v>53</v>
      </c>
    </row>
    <row r="14" spans="2:5">
      <c r="C14" s="46" t="s">
        <v>40</v>
      </c>
      <c r="D14" s="46"/>
      <c r="E14" s="46"/>
    </row>
    <row r="15" spans="2:5">
      <c r="C15" s="46" t="s">
        <v>41</v>
      </c>
      <c r="D15" s="46"/>
      <c r="E15" s="46"/>
    </row>
    <row r="16" spans="2:5">
      <c r="C16" s="46" t="s">
        <v>43</v>
      </c>
      <c r="D16" s="46"/>
      <c r="E16" s="46"/>
    </row>
    <row r="17" spans="3:5">
      <c r="C17" s="47" t="s">
        <v>42</v>
      </c>
      <c r="D17" s="47"/>
      <c r="E17" s="47"/>
    </row>
    <row r="22" spans="3:5">
      <c r="C22" s="48" t="s">
        <v>55</v>
      </c>
      <c r="D22" s="49" t="s">
        <v>28</v>
      </c>
    </row>
    <row r="23" spans="3:5">
      <c r="C23" s="49"/>
      <c r="D23" s="49" t="s">
        <v>56</v>
      </c>
    </row>
  </sheetData>
  <sheetProtection sheet="1" objects="1" scenarios="1"/>
  <mergeCells count="3">
    <mergeCell ref="C7:E7"/>
    <mergeCell ref="C3:E3"/>
    <mergeCell ref="C4:E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indexed="10"/>
  </sheetPr>
  <dimension ref="A1:L20"/>
  <sheetViews>
    <sheetView workbookViewId="0"/>
  </sheetViews>
  <sheetFormatPr baseColWidth="10" defaultRowHeight="15"/>
  <cols>
    <col min="1" max="1" width="25.85546875" style="2" customWidth="1"/>
    <col min="2" max="2" width="15.28515625" style="2" bestFit="1" customWidth="1"/>
    <col min="3" max="3" width="11.42578125" style="2"/>
    <col min="4" max="4" width="9.42578125" style="2" customWidth="1"/>
    <col min="5" max="16384" width="11.42578125" style="2"/>
  </cols>
  <sheetData>
    <row r="1" spans="1:12">
      <c r="L1" s="3"/>
    </row>
    <row r="2" spans="1:12">
      <c r="A2" s="41" t="s">
        <v>0</v>
      </c>
      <c r="B2" s="4">
        <f ca="1">TODAY()</f>
        <v>42143</v>
      </c>
      <c r="J2" s="40"/>
    </row>
    <row r="3" spans="1:12">
      <c r="A3" s="41"/>
    </row>
    <row r="4" spans="1:12">
      <c r="A4" s="41" t="s">
        <v>1</v>
      </c>
      <c r="B4" s="15"/>
    </row>
    <row r="5" spans="1:12">
      <c r="A5" s="41" t="s">
        <v>2</v>
      </c>
      <c r="B5" s="15"/>
    </row>
    <row r="6" spans="1:12">
      <c r="A6" s="41" t="s">
        <v>3</v>
      </c>
      <c r="B6" s="15"/>
    </row>
    <row r="7" spans="1:12">
      <c r="A7" s="41" t="s">
        <v>4</v>
      </c>
      <c r="B7" s="15"/>
    </row>
    <row r="8" spans="1:12">
      <c r="A8" s="41"/>
    </row>
    <row r="9" spans="1:12">
      <c r="A9" s="41" t="s">
        <v>6</v>
      </c>
      <c r="B9" s="15"/>
    </row>
    <row r="10" spans="1:12">
      <c r="A10" s="41" t="s">
        <v>5</v>
      </c>
      <c r="B10" s="15"/>
    </row>
    <row r="11" spans="1:12">
      <c r="A11" s="41"/>
    </row>
    <row r="12" spans="1:12">
      <c r="A12" s="41"/>
    </row>
    <row r="13" spans="1:12">
      <c r="A13" s="41" t="s">
        <v>7</v>
      </c>
      <c r="B13" s="5">
        <f ca="1">NOW()</f>
        <v>42143.548496759257</v>
      </c>
    </row>
    <row r="14" spans="1:12">
      <c r="A14" s="41"/>
    </row>
    <row r="15" spans="1:12">
      <c r="A15" s="41" t="s">
        <v>8</v>
      </c>
      <c r="B15" s="15"/>
    </row>
    <row r="16" spans="1:12">
      <c r="A16" s="41" t="s">
        <v>9</v>
      </c>
      <c r="B16" s="15"/>
    </row>
    <row r="17" spans="1:2">
      <c r="A17" s="41" t="s">
        <v>10</v>
      </c>
      <c r="B17" s="15"/>
    </row>
    <row r="18" spans="1:2">
      <c r="A18" s="41"/>
    </row>
    <row r="19" spans="1:2">
      <c r="A19" s="41" t="s">
        <v>11</v>
      </c>
      <c r="B19" s="15"/>
    </row>
    <row r="20" spans="1:2">
      <c r="A20" s="41" t="s">
        <v>12</v>
      </c>
      <c r="B20" s="1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indexed="11"/>
  </sheetPr>
  <dimension ref="A2:B20"/>
  <sheetViews>
    <sheetView workbookViewId="0">
      <selection activeCell="D20" sqref="D20"/>
    </sheetView>
  </sheetViews>
  <sheetFormatPr baseColWidth="10" defaultRowHeight="15"/>
  <cols>
    <col min="1" max="1" width="25.85546875" style="2" customWidth="1"/>
    <col min="2" max="2" width="16" style="2" customWidth="1"/>
    <col min="3" max="3" width="11.42578125" style="2"/>
    <col min="4" max="4" width="9.42578125" style="2" customWidth="1"/>
    <col min="5" max="16384" width="11.42578125" style="2"/>
  </cols>
  <sheetData>
    <row r="2" spans="1:2">
      <c r="A2" s="41" t="s">
        <v>0</v>
      </c>
      <c r="B2" s="4">
        <f ca="1">TODAY()</f>
        <v>42143</v>
      </c>
    </row>
    <row r="3" spans="1:2">
      <c r="A3" s="41"/>
    </row>
    <row r="4" spans="1:2">
      <c r="A4" s="41" t="s">
        <v>1</v>
      </c>
      <c r="B4" s="15">
        <f ca="1">YEAR(B2)</f>
        <v>2015</v>
      </c>
    </row>
    <row r="5" spans="1:2">
      <c r="A5" s="41" t="s">
        <v>2</v>
      </c>
      <c r="B5" s="15">
        <f ca="1">MONTH(B2)</f>
        <v>5</v>
      </c>
    </row>
    <row r="6" spans="1:2">
      <c r="A6" s="41" t="s">
        <v>3</v>
      </c>
      <c r="B6" s="15">
        <f ca="1">DAY(B2)</f>
        <v>19</v>
      </c>
    </row>
    <row r="7" spans="1:2">
      <c r="A7" s="41" t="s">
        <v>4</v>
      </c>
      <c r="B7" s="15">
        <f ca="1">WEEKDAY(B2,2)</f>
        <v>2</v>
      </c>
    </row>
    <row r="8" spans="1:2">
      <c r="A8" s="41"/>
    </row>
    <row r="9" spans="1:2">
      <c r="A9" s="41" t="s">
        <v>6</v>
      </c>
      <c r="B9" s="16">
        <f ca="1">DATE(B4,B5+5,B6)</f>
        <v>42296</v>
      </c>
    </row>
    <row r="10" spans="1:2">
      <c r="A10" s="41" t="s">
        <v>5</v>
      </c>
      <c r="B10" s="16">
        <f ca="1">DATE(B4+5,B5,B6)</f>
        <v>43970</v>
      </c>
    </row>
    <row r="11" spans="1:2">
      <c r="A11" s="41"/>
    </row>
    <row r="12" spans="1:2">
      <c r="A12" s="41"/>
    </row>
    <row r="13" spans="1:2">
      <c r="A13" s="41" t="s">
        <v>7</v>
      </c>
      <c r="B13" s="5">
        <f ca="1">NOW()</f>
        <v>42143.548496759257</v>
      </c>
    </row>
    <row r="14" spans="1:2">
      <c r="A14" s="41"/>
    </row>
    <row r="15" spans="1:2">
      <c r="A15" s="41" t="s">
        <v>8</v>
      </c>
      <c r="B15" s="15">
        <f ca="1">HOUR(B13)</f>
        <v>13</v>
      </c>
    </row>
    <row r="16" spans="1:2">
      <c r="A16" s="41" t="s">
        <v>9</v>
      </c>
      <c r="B16" s="15">
        <f ca="1">MINUTE(B13)</f>
        <v>9</v>
      </c>
    </row>
    <row r="17" spans="1:2">
      <c r="A17" s="41" t="s">
        <v>10</v>
      </c>
      <c r="B17" s="15">
        <f ca="1">SECOND(B13)</f>
        <v>50</v>
      </c>
    </row>
    <row r="18" spans="1:2">
      <c r="A18" s="41"/>
    </row>
    <row r="19" spans="1:2">
      <c r="A19" s="41" t="s">
        <v>11</v>
      </c>
      <c r="B19" s="50">
        <f ca="1">TIME(B15,B16,B17+85)</f>
        <v>0.54947916666666663</v>
      </c>
    </row>
    <row r="20" spans="1:2">
      <c r="A20" s="41" t="s">
        <v>12</v>
      </c>
      <c r="B20" s="50">
        <f ca="1">TIME(B15,B16+66,B17)</f>
        <v>0.59432870370370372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7"/>
  <sheetViews>
    <sheetView workbookViewId="0"/>
  </sheetViews>
  <sheetFormatPr baseColWidth="10" defaultColWidth="9.140625" defaultRowHeight="15"/>
  <cols>
    <col min="1" max="1" width="10.7109375" style="2" customWidth="1"/>
    <col min="2" max="2" width="13.28515625" style="2" customWidth="1"/>
    <col min="3" max="4" width="10.42578125" style="2" customWidth="1"/>
    <col min="5" max="5" width="16.140625" style="2" customWidth="1"/>
    <col min="6" max="6" width="21.42578125" style="2" bestFit="1" customWidth="1"/>
    <col min="7" max="7" width="22" style="2" bestFit="1" customWidth="1"/>
    <col min="8" max="8" width="18" style="2" bestFit="1" customWidth="1"/>
    <col min="9" max="9" width="21.140625" style="2" customWidth="1"/>
    <col min="10" max="16384" width="9.140625" style="2"/>
  </cols>
  <sheetData>
    <row r="1" spans="1:11">
      <c r="K1" s="3"/>
    </row>
    <row r="2" spans="1:11" ht="21">
      <c r="A2" s="17" t="s">
        <v>15</v>
      </c>
    </row>
    <row r="6" spans="1:11" ht="12" customHeight="1"/>
    <row r="12" spans="1:11">
      <c r="C12" s="4">
        <f ca="1">TODAY()-1</f>
        <v>42142</v>
      </c>
      <c r="G12" s="24"/>
      <c r="H12" s="23" t="s">
        <v>23</v>
      </c>
      <c r="I12" s="6"/>
    </row>
    <row r="13" spans="1:11">
      <c r="G13" s="23" t="s">
        <v>22</v>
      </c>
      <c r="H13" s="22">
        <v>24</v>
      </c>
      <c r="I13" s="6"/>
    </row>
    <row r="17" spans="3:10" ht="30">
      <c r="C17" s="18" t="s">
        <v>14</v>
      </c>
      <c r="D17" s="18" t="s">
        <v>13</v>
      </c>
      <c r="E17" s="18" t="s">
        <v>57</v>
      </c>
      <c r="F17" s="18" t="s">
        <v>26</v>
      </c>
      <c r="G17" s="18" t="s">
        <v>27</v>
      </c>
      <c r="H17" s="18" t="s">
        <v>24</v>
      </c>
      <c r="I17" s="18" t="s">
        <v>25</v>
      </c>
    </row>
    <row r="18" spans="3:10">
      <c r="C18" s="19">
        <v>0.59375</v>
      </c>
      <c r="D18" s="19">
        <v>0.68055555555555547</v>
      </c>
      <c r="E18" s="21"/>
      <c r="F18" s="27"/>
      <c r="G18" s="26"/>
      <c r="H18" s="28"/>
      <c r="I18" s="25"/>
      <c r="J18" s="11"/>
    </row>
    <row r="19" spans="3:10">
      <c r="C19" s="20">
        <v>0.58680555555555558</v>
      </c>
      <c r="D19" s="20">
        <v>0.68263888888888891</v>
      </c>
      <c r="E19" s="21"/>
      <c r="F19" s="27"/>
      <c r="G19" s="26"/>
      <c r="H19" s="28"/>
      <c r="I19" s="25"/>
      <c r="J19" s="11"/>
    </row>
    <row r="20" spans="3:10">
      <c r="C20" s="19">
        <v>0.57986111111111105</v>
      </c>
      <c r="D20" s="19">
        <v>0.68472222222222201</v>
      </c>
      <c r="E20" s="21"/>
      <c r="F20" s="27"/>
      <c r="G20" s="26"/>
      <c r="H20" s="28"/>
      <c r="I20" s="25"/>
      <c r="J20" s="11"/>
    </row>
    <row r="21" spans="3:10">
      <c r="C21" s="20">
        <v>0.57291666666666696</v>
      </c>
      <c r="D21" s="20">
        <v>0.686805555555556</v>
      </c>
      <c r="E21" s="21"/>
      <c r="F21" s="27"/>
      <c r="G21" s="26"/>
      <c r="H21" s="28"/>
      <c r="I21" s="25"/>
      <c r="J21" s="11"/>
    </row>
    <row r="22" spans="3:10">
      <c r="C22" s="19">
        <v>0.56597222222222199</v>
      </c>
      <c r="D22" s="19">
        <v>0.68888888888888899</v>
      </c>
      <c r="E22" s="21"/>
      <c r="F22" s="27"/>
      <c r="G22" s="26"/>
      <c r="H22" s="28"/>
      <c r="I22" s="25"/>
      <c r="J22" s="11"/>
    </row>
    <row r="23" spans="3:10">
      <c r="C23" s="20">
        <v>0.55902777777777801</v>
      </c>
      <c r="D23" s="20">
        <v>0.69097222222222299</v>
      </c>
      <c r="E23" s="21"/>
      <c r="F23" s="27"/>
      <c r="G23" s="26"/>
      <c r="H23" s="28"/>
      <c r="I23" s="25"/>
      <c r="J23" s="11"/>
    </row>
    <row r="24" spans="3:10">
      <c r="C24" s="19">
        <v>0.55208333333333304</v>
      </c>
      <c r="D24" s="19">
        <v>0.69305555555555598</v>
      </c>
      <c r="E24" s="21"/>
      <c r="F24" s="27"/>
      <c r="G24" s="26"/>
      <c r="H24" s="28"/>
      <c r="I24" s="25"/>
      <c r="J24" s="11"/>
    </row>
    <row r="25" spans="3:10">
      <c r="C25" s="20">
        <v>0.54513888888888895</v>
      </c>
      <c r="D25" s="20">
        <v>0.69513888888888997</v>
      </c>
      <c r="E25" s="21"/>
      <c r="F25" s="27"/>
      <c r="G25" s="26"/>
      <c r="H25" s="28"/>
      <c r="I25" s="25"/>
      <c r="J25" s="11"/>
    </row>
    <row r="26" spans="3:10">
      <c r="C26" s="19">
        <v>0.53819444444444497</v>
      </c>
      <c r="D26" s="19">
        <v>0.69722222222222296</v>
      </c>
      <c r="E26" s="21"/>
      <c r="F26" s="27"/>
      <c r="G26" s="26"/>
      <c r="H26" s="28"/>
      <c r="I26" s="25"/>
      <c r="J26" s="11"/>
    </row>
    <row r="27" spans="3:10">
      <c r="C27" s="20">
        <v>0.53125</v>
      </c>
      <c r="D27" s="20">
        <v>0.69930555555555596</v>
      </c>
      <c r="E27" s="21"/>
      <c r="F27" s="27"/>
      <c r="G27" s="26"/>
      <c r="H27" s="28"/>
      <c r="I27" s="25"/>
      <c r="J27" s="11"/>
    </row>
    <row r="28" spans="3:10">
      <c r="C28" s="19">
        <v>0.52430555555555602</v>
      </c>
      <c r="D28" s="19">
        <v>0.70138888888888995</v>
      </c>
      <c r="E28" s="21"/>
      <c r="F28" s="27"/>
      <c r="G28" s="26"/>
      <c r="H28" s="28"/>
      <c r="I28" s="25"/>
      <c r="J28" s="11"/>
    </row>
    <row r="29" spans="3:10">
      <c r="C29" s="20">
        <v>0.51736111111111105</v>
      </c>
      <c r="D29" s="20">
        <v>0.70347222222222305</v>
      </c>
      <c r="E29" s="21"/>
      <c r="F29" s="27"/>
      <c r="G29" s="26"/>
      <c r="H29" s="28"/>
      <c r="I29" s="25"/>
      <c r="J29" s="11"/>
    </row>
    <row r="30" spans="3:10">
      <c r="C30" s="19">
        <v>0.51041666666666696</v>
      </c>
      <c r="D30" s="19">
        <v>0.70555555555555705</v>
      </c>
      <c r="E30" s="21"/>
      <c r="F30" s="27"/>
      <c r="G30" s="26"/>
      <c r="H30" s="28"/>
      <c r="I30" s="25"/>
      <c r="J30" s="11"/>
    </row>
    <row r="31" spans="3:10">
      <c r="C31" s="20">
        <v>0.50347222222222299</v>
      </c>
      <c r="D31" s="20">
        <v>0.70763888888889004</v>
      </c>
      <c r="E31" s="21"/>
      <c r="F31" s="27"/>
      <c r="G31" s="26"/>
      <c r="H31" s="28"/>
      <c r="I31" s="25"/>
      <c r="J31" s="11"/>
    </row>
    <row r="32" spans="3:10">
      <c r="C32" s="19">
        <v>0.49652777777777801</v>
      </c>
      <c r="D32" s="19">
        <v>0.70972222222222403</v>
      </c>
      <c r="E32" s="21"/>
      <c r="F32" s="27"/>
      <c r="G32" s="26"/>
      <c r="H32" s="28"/>
      <c r="I32" s="25"/>
      <c r="J32" s="11"/>
    </row>
    <row r="33" spans="3:10">
      <c r="C33" s="20">
        <v>0.48958333333333398</v>
      </c>
      <c r="D33" s="20">
        <v>0.71180555555555702</v>
      </c>
      <c r="E33" s="21"/>
      <c r="F33" s="27"/>
      <c r="G33" s="26"/>
      <c r="H33" s="28"/>
      <c r="I33" s="25"/>
      <c r="J33" s="11"/>
    </row>
    <row r="34" spans="3:10">
      <c r="C34" s="19">
        <v>0.48263888888888901</v>
      </c>
      <c r="D34" s="19">
        <v>0.71388888888889002</v>
      </c>
      <c r="E34" s="21"/>
      <c r="F34" s="27"/>
      <c r="G34" s="26"/>
      <c r="H34" s="28"/>
      <c r="I34" s="25"/>
      <c r="J34" s="11"/>
    </row>
    <row r="35" spans="3:10">
      <c r="C35" s="20">
        <v>0.47569444444444497</v>
      </c>
      <c r="D35" s="20">
        <v>0.71597222222222401</v>
      </c>
      <c r="E35" s="21"/>
      <c r="F35" s="27"/>
      <c r="G35" s="26"/>
      <c r="H35" s="28"/>
      <c r="I35" s="25"/>
      <c r="J35" s="11"/>
    </row>
    <row r="37" spans="3:10">
      <c r="J37" s="11"/>
    </row>
  </sheetData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K35"/>
  <sheetViews>
    <sheetView workbookViewId="0"/>
  </sheetViews>
  <sheetFormatPr baseColWidth="10" defaultColWidth="9.140625" defaultRowHeight="15"/>
  <cols>
    <col min="1" max="1" width="10.7109375" style="6" customWidth="1"/>
    <col min="2" max="2" width="13.28515625" style="6" customWidth="1"/>
    <col min="3" max="4" width="10.42578125" style="6" customWidth="1"/>
    <col min="5" max="5" width="16.140625" style="6" customWidth="1"/>
    <col min="6" max="6" width="21.42578125" style="6" bestFit="1" customWidth="1"/>
    <col min="7" max="7" width="22" style="6" bestFit="1" customWidth="1"/>
    <col min="8" max="8" width="18" style="6" bestFit="1" customWidth="1"/>
    <col min="9" max="9" width="21.140625" style="6" customWidth="1"/>
    <col min="10" max="16384" width="9.140625" style="6"/>
  </cols>
  <sheetData>
    <row r="1" spans="1:11">
      <c r="K1" s="3"/>
    </row>
    <row r="2" spans="1:11" ht="21">
      <c r="A2" s="17" t="s">
        <v>15</v>
      </c>
    </row>
    <row r="6" spans="1:11" ht="12" customHeight="1"/>
    <row r="12" spans="1:11">
      <c r="C12" s="4">
        <f ca="1">TODAY()-1</f>
        <v>42142</v>
      </c>
      <c r="G12" s="24"/>
      <c r="H12" s="23" t="s">
        <v>23</v>
      </c>
    </row>
    <row r="13" spans="1:11">
      <c r="G13" s="23" t="s">
        <v>22</v>
      </c>
      <c r="H13" s="22">
        <v>24</v>
      </c>
    </row>
    <row r="17" spans="3:10" ht="30">
      <c r="C17" s="18" t="s">
        <v>14</v>
      </c>
      <c r="D17" s="18" t="s">
        <v>13</v>
      </c>
      <c r="E17" s="18" t="s">
        <v>57</v>
      </c>
      <c r="F17" s="18" t="s">
        <v>26</v>
      </c>
      <c r="G17" s="18" t="s">
        <v>27</v>
      </c>
      <c r="H17" s="18" t="s">
        <v>24</v>
      </c>
      <c r="I17" s="18" t="s">
        <v>25</v>
      </c>
    </row>
    <row r="18" spans="3:10">
      <c r="C18" s="19">
        <v>0.59375</v>
      </c>
      <c r="D18" s="19">
        <v>0.68055555555555547</v>
      </c>
      <c r="E18" s="21">
        <f>D18-C18</f>
        <v>8.6805555555555469E-2</v>
      </c>
      <c r="F18" s="27">
        <f>ROUND(E18*24,0)/24</f>
        <v>8.3333333333333329E-2</v>
      </c>
      <c r="G18" s="26">
        <f>ROUND(E18*96,0)/96</f>
        <v>8.3333333333333329E-2</v>
      </c>
      <c r="H18" s="28">
        <f>F18*24*$H$13</f>
        <v>48</v>
      </c>
      <c r="I18" s="25">
        <f>G18*24*$H$13</f>
        <v>48</v>
      </c>
      <c r="J18" s="29"/>
    </row>
    <row r="19" spans="3:10">
      <c r="C19" s="20">
        <v>0.58680555555555558</v>
      </c>
      <c r="D19" s="20">
        <v>0.68263888888888891</v>
      </c>
      <c r="E19" s="21">
        <f t="shared" ref="E19:E35" si="0">D19-C19</f>
        <v>9.5833333333333326E-2</v>
      </c>
      <c r="F19" s="27">
        <f t="shared" ref="F19:F35" si="1">ROUND(E19*24,0)/24</f>
        <v>8.3333333333333329E-2</v>
      </c>
      <c r="G19" s="26">
        <f t="shared" ref="G19:G35" si="2">ROUND(E19*96,0)/96</f>
        <v>9.375E-2</v>
      </c>
      <c r="H19" s="28">
        <f t="shared" ref="H19:H35" si="3">F19*24*$H$13</f>
        <v>48</v>
      </c>
      <c r="I19" s="25">
        <f t="shared" ref="I19:I35" si="4">G19*24*$H$13</f>
        <v>54</v>
      </c>
      <c r="J19" s="29"/>
    </row>
    <row r="20" spans="3:10">
      <c r="C20" s="19">
        <v>0.57986111111111105</v>
      </c>
      <c r="D20" s="19">
        <v>0.68472222222222201</v>
      </c>
      <c r="E20" s="21">
        <f t="shared" si="0"/>
        <v>0.10486111111111096</v>
      </c>
      <c r="F20" s="27">
        <f t="shared" si="1"/>
        <v>0.125</v>
      </c>
      <c r="G20" s="26">
        <f t="shared" si="2"/>
        <v>0.10416666666666667</v>
      </c>
      <c r="H20" s="28">
        <f t="shared" si="3"/>
        <v>72</v>
      </c>
      <c r="I20" s="25">
        <f t="shared" si="4"/>
        <v>60</v>
      </c>
      <c r="J20" s="29"/>
    </row>
    <row r="21" spans="3:10">
      <c r="C21" s="20">
        <v>0.57291666666666696</v>
      </c>
      <c r="D21" s="20">
        <v>0.686805555555556</v>
      </c>
      <c r="E21" s="21">
        <f t="shared" si="0"/>
        <v>0.11388888888888904</v>
      </c>
      <c r="F21" s="27">
        <f t="shared" si="1"/>
        <v>0.125</v>
      </c>
      <c r="G21" s="26">
        <f t="shared" si="2"/>
        <v>0.11458333333333333</v>
      </c>
      <c r="H21" s="28">
        <f t="shared" si="3"/>
        <v>72</v>
      </c>
      <c r="I21" s="25">
        <f t="shared" si="4"/>
        <v>66</v>
      </c>
      <c r="J21" s="29"/>
    </row>
    <row r="22" spans="3:10">
      <c r="C22" s="19">
        <v>0.56597222222222199</v>
      </c>
      <c r="D22" s="19">
        <v>0.68888888888888899</v>
      </c>
      <c r="E22" s="21">
        <f t="shared" si="0"/>
        <v>0.12291666666666701</v>
      </c>
      <c r="F22" s="27">
        <f t="shared" si="1"/>
        <v>0.125</v>
      </c>
      <c r="G22" s="26">
        <f t="shared" si="2"/>
        <v>0.125</v>
      </c>
      <c r="H22" s="28">
        <f t="shared" si="3"/>
        <v>72</v>
      </c>
      <c r="I22" s="25">
        <f t="shared" si="4"/>
        <v>72</v>
      </c>
      <c r="J22" s="29"/>
    </row>
    <row r="23" spans="3:10">
      <c r="C23" s="20">
        <v>0.55902777777777801</v>
      </c>
      <c r="D23" s="20">
        <v>0.69097222222222299</v>
      </c>
      <c r="E23" s="21">
        <f t="shared" si="0"/>
        <v>0.13194444444444497</v>
      </c>
      <c r="F23" s="27">
        <f t="shared" si="1"/>
        <v>0.125</v>
      </c>
      <c r="G23" s="26">
        <f t="shared" si="2"/>
        <v>0.13541666666666666</v>
      </c>
      <c r="H23" s="28">
        <f t="shared" si="3"/>
        <v>72</v>
      </c>
      <c r="I23" s="25">
        <f t="shared" si="4"/>
        <v>78</v>
      </c>
      <c r="J23" s="29"/>
    </row>
    <row r="24" spans="3:10">
      <c r="C24" s="19">
        <v>0.55208333333333304</v>
      </c>
      <c r="D24" s="19">
        <v>0.69305555555555598</v>
      </c>
      <c r="E24" s="21">
        <f t="shared" si="0"/>
        <v>0.14097222222222294</v>
      </c>
      <c r="F24" s="27">
        <f t="shared" si="1"/>
        <v>0.125</v>
      </c>
      <c r="G24" s="26">
        <f t="shared" si="2"/>
        <v>0.14583333333333334</v>
      </c>
      <c r="H24" s="28">
        <f t="shared" si="3"/>
        <v>72</v>
      </c>
      <c r="I24" s="25">
        <f t="shared" si="4"/>
        <v>84</v>
      </c>
      <c r="J24" s="29"/>
    </row>
    <row r="25" spans="3:10">
      <c r="C25" s="20">
        <v>0.54513888888888895</v>
      </c>
      <c r="D25" s="20">
        <v>0.69513888888888997</v>
      </c>
      <c r="E25" s="21">
        <f t="shared" si="0"/>
        <v>0.15000000000000102</v>
      </c>
      <c r="F25" s="27">
        <f t="shared" si="1"/>
        <v>0.16666666666666666</v>
      </c>
      <c r="G25" s="26">
        <f t="shared" si="2"/>
        <v>0.14583333333333334</v>
      </c>
      <c r="H25" s="28">
        <f t="shared" si="3"/>
        <v>96</v>
      </c>
      <c r="I25" s="25">
        <f t="shared" si="4"/>
        <v>84</v>
      </c>
      <c r="J25" s="29"/>
    </row>
    <row r="26" spans="3:10">
      <c r="C26" s="19">
        <v>0.53819444444444497</v>
      </c>
      <c r="D26" s="19">
        <v>0.69722222222222296</v>
      </c>
      <c r="E26" s="21">
        <f t="shared" si="0"/>
        <v>0.15902777777777799</v>
      </c>
      <c r="F26" s="27">
        <f t="shared" si="1"/>
        <v>0.16666666666666666</v>
      </c>
      <c r="G26" s="26">
        <f t="shared" si="2"/>
        <v>0.15625</v>
      </c>
      <c r="H26" s="28">
        <f t="shared" si="3"/>
        <v>96</v>
      </c>
      <c r="I26" s="25">
        <f t="shared" si="4"/>
        <v>90</v>
      </c>
      <c r="J26" s="29"/>
    </row>
    <row r="27" spans="3:10">
      <c r="C27" s="20">
        <v>0.53125</v>
      </c>
      <c r="D27" s="20">
        <v>0.69930555555555596</v>
      </c>
      <c r="E27" s="21">
        <f t="shared" si="0"/>
        <v>0.16805555555555596</v>
      </c>
      <c r="F27" s="27">
        <f t="shared" si="1"/>
        <v>0.16666666666666666</v>
      </c>
      <c r="G27" s="26">
        <f t="shared" si="2"/>
        <v>0.16666666666666666</v>
      </c>
      <c r="H27" s="28">
        <f t="shared" si="3"/>
        <v>96</v>
      </c>
      <c r="I27" s="25">
        <f t="shared" si="4"/>
        <v>96</v>
      </c>
      <c r="J27" s="29"/>
    </row>
    <row r="28" spans="3:10">
      <c r="C28" s="19">
        <v>0.52430555555555602</v>
      </c>
      <c r="D28" s="19">
        <v>0.70138888888888995</v>
      </c>
      <c r="E28" s="21">
        <f t="shared" si="0"/>
        <v>0.17708333333333393</v>
      </c>
      <c r="F28" s="27">
        <f t="shared" si="1"/>
        <v>0.16666666666666666</v>
      </c>
      <c r="G28" s="26">
        <f t="shared" si="2"/>
        <v>0.17708333333333334</v>
      </c>
      <c r="H28" s="28">
        <f t="shared" si="3"/>
        <v>96</v>
      </c>
      <c r="I28" s="25">
        <f t="shared" si="4"/>
        <v>102</v>
      </c>
      <c r="J28" s="29"/>
    </row>
    <row r="29" spans="3:10">
      <c r="C29" s="20">
        <v>0.51736111111111105</v>
      </c>
      <c r="D29" s="20">
        <v>0.70347222222222305</v>
      </c>
      <c r="E29" s="21">
        <f t="shared" si="0"/>
        <v>0.186111111111112</v>
      </c>
      <c r="F29" s="27">
        <f t="shared" si="1"/>
        <v>0.16666666666666666</v>
      </c>
      <c r="G29" s="26">
        <f t="shared" si="2"/>
        <v>0.1875</v>
      </c>
      <c r="H29" s="28">
        <f t="shared" si="3"/>
        <v>96</v>
      </c>
      <c r="I29" s="25">
        <f t="shared" si="4"/>
        <v>108</v>
      </c>
      <c r="J29" s="29"/>
    </row>
    <row r="30" spans="3:10">
      <c r="C30" s="19">
        <v>0.51041666666666696</v>
      </c>
      <c r="D30" s="19">
        <v>0.70555555555555705</v>
      </c>
      <c r="E30" s="21">
        <f t="shared" si="0"/>
        <v>0.19513888888889008</v>
      </c>
      <c r="F30" s="27">
        <f t="shared" si="1"/>
        <v>0.20833333333333334</v>
      </c>
      <c r="G30" s="26">
        <f t="shared" si="2"/>
        <v>0.19791666666666666</v>
      </c>
      <c r="H30" s="28">
        <f t="shared" si="3"/>
        <v>120</v>
      </c>
      <c r="I30" s="25">
        <f t="shared" si="4"/>
        <v>114</v>
      </c>
      <c r="J30" s="29"/>
    </row>
    <row r="31" spans="3:10">
      <c r="C31" s="20">
        <v>0.50347222222222299</v>
      </c>
      <c r="D31" s="20">
        <v>0.70763888888889004</v>
      </c>
      <c r="E31" s="21">
        <f t="shared" si="0"/>
        <v>0.20416666666666705</v>
      </c>
      <c r="F31" s="27">
        <f t="shared" si="1"/>
        <v>0.20833333333333334</v>
      </c>
      <c r="G31" s="26">
        <f t="shared" si="2"/>
        <v>0.20833333333333334</v>
      </c>
      <c r="H31" s="28">
        <f t="shared" si="3"/>
        <v>120</v>
      </c>
      <c r="I31" s="25">
        <f t="shared" si="4"/>
        <v>120</v>
      </c>
      <c r="J31" s="29"/>
    </row>
    <row r="32" spans="3:10">
      <c r="C32" s="19">
        <v>0.49652777777777801</v>
      </c>
      <c r="D32" s="19">
        <v>0.70972222222222403</v>
      </c>
      <c r="E32" s="21">
        <f t="shared" si="0"/>
        <v>0.21319444444444602</v>
      </c>
      <c r="F32" s="27">
        <f t="shared" si="1"/>
        <v>0.20833333333333334</v>
      </c>
      <c r="G32" s="26">
        <f t="shared" si="2"/>
        <v>0.20833333333333334</v>
      </c>
      <c r="H32" s="28">
        <f t="shared" si="3"/>
        <v>120</v>
      </c>
      <c r="I32" s="25">
        <f t="shared" si="4"/>
        <v>120</v>
      </c>
      <c r="J32" s="29"/>
    </row>
    <row r="33" spans="3:10">
      <c r="C33" s="20">
        <v>0.48958333333333398</v>
      </c>
      <c r="D33" s="20">
        <v>0.71180555555555702</v>
      </c>
      <c r="E33" s="21">
        <f t="shared" si="0"/>
        <v>0.22222222222222304</v>
      </c>
      <c r="F33" s="27">
        <f t="shared" si="1"/>
        <v>0.20833333333333334</v>
      </c>
      <c r="G33" s="26">
        <f t="shared" si="2"/>
        <v>0.21875</v>
      </c>
      <c r="H33" s="28">
        <f t="shared" si="3"/>
        <v>120</v>
      </c>
      <c r="I33" s="25">
        <f t="shared" si="4"/>
        <v>126</v>
      </c>
      <c r="J33" s="29"/>
    </row>
    <row r="34" spans="3:10">
      <c r="C34" s="19">
        <v>0.48263888888888901</v>
      </c>
      <c r="D34" s="19">
        <v>0.71388888888889002</v>
      </c>
      <c r="E34" s="21">
        <f t="shared" si="0"/>
        <v>0.23125000000000101</v>
      </c>
      <c r="F34" s="27">
        <f t="shared" si="1"/>
        <v>0.25</v>
      </c>
      <c r="G34" s="26">
        <f t="shared" si="2"/>
        <v>0.22916666666666666</v>
      </c>
      <c r="H34" s="28">
        <f t="shared" si="3"/>
        <v>144</v>
      </c>
      <c r="I34" s="25">
        <f t="shared" si="4"/>
        <v>132</v>
      </c>
      <c r="J34" s="29"/>
    </row>
    <row r="35" spans="3:10">
      <c r="C35" s="20">
        <v>0.47569444444444497</v>
      </c>
      <c r="D35" s="20">
        <v>0.71597222222222401</v>
      </c>
      <c r="E35" s="21">
        <f t="shared" si="0"/>
        <v>0.24027777777777903</v>
      </c>
      <c r="F35" s="27">
        <f t="shared" si="1"/>
        <v>0.25</v>
      </c>
      <c r="G35" s="26">
        <f t="shared" si="2"/>
        <v>0.23958333333333334</v>
      </c>
      <c r="H35" s="28">
        <f t="shared" si="3"/>
        <v>144</v>
      </c>
      <c r="I35" s="25">
        <f t="shared" si="4"/>
        <v>138</v>
      </c>
      <c r="J35" s="29"/>
    </row>
  </sheetData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23"/>
  <sheetViews>
    <sheetView workbookViewId="0"/>
  </sheetViews>
  <sheetFormatPr baseColWidth="10" defaultRowHeight="15"/>
  <cols>
    <col min="1" max="1" width="5.140625" style="7" customWidth="1"/>
    <col min="2" max="2" width="32.5703125" style="7" customWidth="1"/>
    <col min="3" max="3" width="11.42578125" style="7"/>
    <col min="4" max="4" width="21.85546875" style="7" bestFit="1" customWidth="1"/>
    <col min="5" max="5" width="11.42578125" style="7"/>
    <col min="6" max="6" width="13.42578125" style="7" customWidth="1"/>
    <col min="7" max="16384" width="11.42578125" style="7"/>
  </cols>
  <sheetData>
    <row r="1" spans="1:11" ht="23.25" customHeight="1">
      <c r="K1" s="3"/>
    </row>
    <row r="2" spans="1:11" ht="18.75">
      <c r="A2" s="1" t="s">
        <v>29</v>
      </c>
      <c r="D2" s="32"/>
    </row>
    <row r="3" spans="1:11">
      <c r="D3" s="8"/>
    </row>
    <row r="4" spans="1:11">
      <c r="B4" s="7" t="s">
        <v>31</v>
      </c>
      <c r="C4" s="30">
        <f ca="1">TODAY()-120</f>
        <v>42023</v>
      </c>
      <c r="D4" s="8"/>
    </row>
    <row r="5" spans="1:11">
      <c r="B5" s="7" t="s">
        <v>21</v>
      </c>
      <c r="C5" s="31">
        <v>4</v>
      </c>
      <c r="D5" s="8"/>
    </row>
    <row r="6" spans="1:11">
      <c r="B6" s="7" t="s">
        <v>20</v>
      </c>
      <c r="D6" s="33"/>
    </row>
    <row r="7" spans="1:11">
      <c r="B7" s="9"/>
      <c r="D7" s="8"/>
    </row>
    <row r="8" spans="1:11">
      <c r="B8" s="7" t="s">
        <v>19</v>
      </c>
      <c r="D8" s="32"/>
    </row>
    <row r="9" spans="1:11">
      <c r="D9" s="8"/>
    </row>
    <row r="10" spans="1:11">
      <c r="B10" s="7" t="s">
        <v>18</v>
      </c>
      <c r="D10" s="34"/>
    </row>
    <row r="11" spans="1:11">
      <c r="B11" s="7" t="s">
        <v>17</v>
      </c>
      <c r="D11" s="33"/>
    </row>
    <row r="12" spans="1:11">
      <c r="D12" s="8"/>
    </row>
    <row r="13" spans="1:11">
      <c r="B13" s="7" t="s">
        <v>16</v>
      </c>
      <c r="D13" s="33"/>
      <c r="F13" s="10"/>
    </row>
    <row r="14" spans="1:11">
      <c r="B14" s="7" t="s">
        <v>32</v>
      </c>
      <c r="C14" s="35">
        <v>3.5</v>
      </c>
      <c r="D14" s="8"/>
    </row>
    <row r="15" spans="1:11" ht="15.75" thickBot="1">
      <c r="D15" s="8"/>
    </row>
    <row r="16" spans="1:11" ht="15.75" thickBot="1">
      <c r="B16" s="12" t="s">
        <v>30</v>
      </c>
      <c r="C16" s="13"/>
      <c r="D16" s="36"/>
    </row>
    <row r="23" spans="4:4">
      <c r="D23" s="14"/>
    </row>
  </sheetData>
  <pageMargins left="0.78740157499999996" right="0.78740157499999996" top="0.984251969" bottom="0.984251969" header="0.4921259845" footer="0.4921259845"/>
  <pageSetup paperSize="9" orientation="portrait" horizontalDpi="300" r:id="rId1"/>
  <headerFooter alignWithMargins="0">
    <oddHeader>&amp;LHelmut Mittelbach&amp;R&amp;D</oddHeader>
    <oddFooter>&amp;L&amp;F&amp;C&amp;A&amp;RSeite &amp;P von &amp;N Seiten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K23"/>
  <sheetViews>
    <sheetView workbookViewId="0"/>
  </sheetViews>
  <sheetFormatPr baseColWidth="10" defaultRowHeight="15"/>
  <cols>
    <col min="1" max="1" width="5.140625" style="10" customWidth="1"/>
    <col min="2" max="2" width="32.5703125" style="10" customWidth="1"/>
    <col min="3" max="3" width="11.42578125" style="10"/>
    <col min="4" max="4" width="21.85546875" style="10" bestFit="1" customWidth="1"/>
    <col min="5" max="5" width="11.42578125" style="10"/>
    <col min="6" max="6" width="13.42578125" style="10" customWidth="1"/>
    <col min="7" max="16384" width="11.42578125" style="10"/>
  </cols>
  <sheetData>
    <row r="1" spans="1:11" ht="23.25" customHeight="1">
      <c r="K1" s="3"/>
    </row>
    <row r="2" spans="1:11" ht="18.75">
      <c r="A2" s="1" t="s">
        <v>29</v>
      </c>
      <c r="D2" s="32">
        <f ca="1">TODAY()</f>
        <v>42143</v>
      </c>
    </row>
    <row r="3" spans="1:11">
      <c r="D3" s="8"/>
    </row>
    <row r="4" spans="1:11">
      <c r="B4" s="10" t="s">
        <v>31</v>
      </c>
      <c r="C4" s="37">
        <f ca="1">TODAY()-120</f>
        <v>42023</v>
      </c>
      <c r="D4" s="8"/>
    </row>
    <row r="5" spans="1:11">
      <c r="B5" s="10" t="s">
        <v>21</v>
      </c>
      <c r="C5" s="38">
        <v>4</v>
      </c>
      <c r="D5" s="8"/>
    </row>
    <row r="6" spans="1:11">
      <c r="B6" s="10" t="s">
        <v>20</v>
      </c>
      <c r="D6" s="33">
        <f>C5*7</f>
        <v>28</v>
      </c>
    </row>
    <row r="7" spans="1:11">
      <c r="B7" s="9"/>
      <c r="D7" s="8"/>
    </row>
    <row r="8" spans="1:11">
      <c r="B8" s="10" t="s">
        <v>19</v>
      </c>
      <c r="D8" s="32">
        <f ca="1">C4+D6</f>
        <v>42051</v>
      </c>
    </row>
    <row r="9" spans="1:11">
      <c r="D9" s="8"/>
    </row>
    <row r="10" spans="1:11">
      <c r="B10" s="10" t="s">
        <v>18</v>
      </c>
      <c r="D10" s="34">
        <f ca="1">D2-D8</f>
        <v>92</v>
      </c>
    </row>
    <row r="11" spans="1:11">
      <c r="B11" s="10" t="s">
        <v>17</v>
      </c>
      <c r="D11" s="33">
        <f ca="1">D10/7</f>
        <v>13.142857142857142</v>
      </c>
    </row>
    <row r="12" spans="1:11">
      <c r="D12" s="8"/>
    </row>
    <row r="13" spans="1:11">
      <c r="B13" s="10" t="s">
        <v>16</v>
      </c>
      <c r="D13" s="33">
        <f ca="1">ROUNDDOWN(D11,0)</f>
        <v>13</v>
      </c>
    </row>
    <row r="14" spans="1:11">
      <c r="B14" s="10" t="s">
        <v>32</v>
      </c>
      <c r="C14" s="39">
        <v>3.5</v>
      </c>
      <c r="D14" s="8"/>
    </row>
    <row r="15" spans="1:11" ht="15.75" thickBot="1">
      <c r="D15" s="8"/>
    </row>
    <row r="16" spans="1:11" ht="15.75" thickBot="1">
      <c r="B16" s="12" t="s">
        <v>30</v>
      </c>
      <c r="C16" s="13"/>
      <c r="D16" s="36">
        <f ca="1">D13*C14</f>
        <v>45.5</v>
      </c>
    </row>
    <row r="23" spans="4:4">
      <c r="D23" s="14"/>
    </row>
  </sheetData>
  <sheetProtection sheet="1" objects="1" scenarios="1"/>
  <pageMargins left="0.78740157499999996" right="0.78740157499999996" top="0.984251969" bottom="0.984251969" header="0.4921259845" footer="0.4921259845"/>
  <pageSetup paperSize="9" orientation="portrait" horizontalDpi="300" r:id="rId1"/>
  <headerFooter alignWithMargins="0">
    <oddHeader>&amp;LHelmut Mittelbach&amp;R&amp;D</oddHeader>
    <oddFooter>&amp;L&amp;F&amp;C&amp;A&amp;RSeite &amp;P von &amp;N Seiten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Übersicht</vt:lpstr>
      <vt:lpstr>Datumsfunktionen</vt:lpstr>
      <vt:lpstr>Datumsfunktionen-Lösung</vt:lpstr>
      <vt:lpstr>Tennis</vt:lpstr>
      <vt:lpstr>Tennis-Lösung</vt:lpstr>
      <vt:lpstr>Bibliothek</vt:lpstr>
      <vt:lpstr>Bibliothek-Lösung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Mittelbach</dc:creator>
  <dc:description>Datumsfunktionen</dc:description>
  <cp:lastModifiedBy>Jürg Lippuner</cp:lastModifiedBy>
  <dcterms:created xsi:type="dcterms:W3CDTF">2001-06-11T10:12:28Z</dcterms:created>
  <dcterms:modified xsi:type="dcterms:W3CDTF">2015-05-19T11:11:30Z</dcterms:modified>
</cp:coreProperties>
</file>