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6F542002-23F5-4AB2-86E2-199F4F970F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chnen mit Datum und Zeit" sheetId="1" r:id="rId1"/>
    <sheet name="Zeitstrahl" sheetId="2" r:id="rId2"/>
  </sheets>
  <definedNames>
    <definedName name="_xlnm.Print_Area" localSheetId="0">'Rechnen mit Datum und Zeit'!$A$1:$H$138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3" i="1"/>
  <c r="F21" i="1"/>
  <c r="F18" i="1"/>
  <c r="F17" i="1"/>
  <c r="F16" i="1"/>
  <c r="F15" i="1"/>
  <c r="H7" i="1"/>
  <c r="H6" i="1"/>
  <c r="C59" i="1" l="1"/>
  <c r="F51" i="1"/>
  <c r="C56" i="1"/>
  <c r="F50" i="1"/>
  <c r="C43" i="1"/>
  <c r="C41" i="1"/>
  <c r="A89" i="1" l="1"/>
  <c r="A66" i="1" l="1"/>
  <c r="A65" i="1"/>
  <c r="A64" i="1"/>
  <c r="A95" i="1"/>
  <c r="A91" i="1" l="1"/>
  <c r="I4" i="2" l="1"/>
  <c r="A122" i="1" l="1"/>
  <c r="A116" i="1" l="1"/>
  <c r="A113" i="1"/>
  <c r="G117" i="1"/>
  <c r="G118" i="1"/>
  <c r="A104" i="1" l="1"/>
  <c r="A97" i="1"/>
  <c r="G98" i="1"/>
  <c r="G99" i="1"/>
  <c r="G100" i="1"/>
  <c r="G101" i="1"/>
  <c r="G102" i="1"/>
  <c r="G97" i="1"/>
  <c r="H97" i="1"/>
  <c r="A84" i="1"/>
  <c r="A83" i="1"/>
  <c r="A81" i="1"/>
  <c r="A80" i="1"/>
  <c r="A79" i="1"/>
  <c r="F79" i="1"/>
  <c r="A86" i="1"/>
  <c r="A77" i="1"/>
  <c r="A76" i="1"/>
  <c r="A75" i="1"/>
  <c r="G75" i="1"/>
  <c r="F75" i="1"/>
  <c r="F8" i="1"/>
  <c r="H8" i="1" s="1"/>
  <c r="C53" i="1"/>
  <c r="F47" i="1"/>
  <c r="F65" i="1"/>
  <c r="G64" i="1"/>
  <c r="F64" i="1"/>
  <c r="C47" i="1"/>
  <c r="C46" i="1"/>
  <c r="C45" i="1"/>
  <c r="F45" i="1"/>
  <c r="F44" i="1"/>
  <c r="C40" i="1"/>
  <c r="C38" i="1"/>
  <c r="F40" i="1"/>
  <c r="F39" i="1"/>
  <c r="F38" i="1"/>
  <c r="G65" i="1" l="1"/>
  <c r="H98" i="1"/>
  <c r="H100" i="1"/>
  <c r="H101" i="1"/>
  <c r="H99" i="1"/>
  <c r="H117" i="1" l="1"/>
  <c r="H118" i="1" l="1"/>
  <c r="H4" i="2"/>
  <c r="F4" i="2"/>
  <c r="D4" i="2"/>
  <c r="B4" i="2"/>
  <c r="A4" i="2"/>
  <c r="G38" i="1" l="1"/>
  <c r="G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Lippuner Jürg</author>
    <author>Jürg Lippuner</author>
  </authors>
  <commentList>
    <comment ref="H6" authorId="0" shapeId="0" xr:uid="{EB7B0C66-FCA7-4172-BF73-E8BBE70B05EA}">
      <text>
        <r>
          <rPr>
            <sz val="9"/>
            <color indexed="81"/>
            <rFont val="Tahoma"/>
            <family val="2"/>
          </rPr>
          <t>=F6</t>
        </r>
      </text>
    </comment>
    <comment ref="F15" authorId="0" shapeId="0" xr:uid="{5876D951-9251-4501-AEEA-88363E00520F}">
      <text>
        <r>
          <rPr>
            <sz val="9"/>
            <color indexed="81"/>
            <rFont val="Tahoma"/>
            <family val="2"/>
          </rPr>
          <t>=D15</t>
        </r>
      </text>
    </comment>
    <comment ref="C91" authorId="1" shapeId="0" xr:uid="{B76F5ADB-52E2-4BA6-B84D-58C98A2FAFA3}">
      <text>
        <r>
          <rPr>
            <sz val="9"/>
            <color indexed="81"/>
            <rFont val="Segoe UI"/>
            <family val="2"/>
          </rPr>
          <t xml:space="preserve">Erst </t>
        </r>
        <r>
          <rPr>
            <b/>
            <sz val="9"/>
            <color indexed="81"/>
            <rFont val="Segoe UI"/>
            <family val="2"/>
          </rPr>
          <t>ab Version 2013</t>
        </r>
        <r>
          <rPr>
            <sz val="9"/>
            <color indexed="81"/>
            <rFont val="Segoe UI"/>
            <family val="2"/>
          </rPr>
          <t xml:space="preserve">
Früher mit =KALENDERWOCHE(Datum;21)</t>
        </r>
      </text>
    </comment>
  </commentList>
</comments>
</file>

<file path=xl/sharedStrings.xml><?xml version="1.0" encoding="utf-8"?>
<sst xmlns="http://schemas.openxmlformats.org/spreadsheetml/2006/main" count="124" uniqueCount="106">
  <si>
    <t>Standard</t>
  </si>
  <si>
    <t>Datum, kurz</t>
  </si>
  <si>
    <t>=</t>
  </si>
  <si>
    <t>Eingabehilfen</t>
  </si>
  <si>
    <t>aktuelles Datum</t>
  </si>
  <si>
    <t>aktuelle Uhrzeit</t>
  </si>
  <si>
    <t>=HEUTE()</t>
  </si>
  <si>
    <t>Zeit</t>
  </si>
  <si>
    <t>[h]:mm</t>
  </si>
  <si>
    <t>[mm]:ss</t>
  </si>
  <si>
    <t>Zeiteinheit</t>
  </si>
  <si>
    <t>Beschreibung</t>
  </si>
  <si>
    <t>Anzahl kompletter Jahre</t>
  </si>
  <si>
    <t>Anzahl kompletter Monate</t>
  </si>
  <si>
    <t>Anzahl der Tage</t>
  </si>
  <si>
    <t>md</t>
  </si>
  <si>
    <t>Unterschied in Tagen, wobei Monate und Jahre ignoriert werden</t>
  </si>
  <si>
    <t>ym</t>
  </si>
  <si>
    <t>Unterschied in Monaten, Tage und Jahre bleiben unberücksichtigt</t>
  </si>
  <si>
    <t>yd</t>
  </si>
  <si>
    <t>Unterschied in Tagen, wobei die Jahre ignoriert werden</t>
  </si>
  <si>
    <t>Datumsdifferenz</t>
  </si>
  <si>
    <t>Rechnen</t>
  </si>
  <si>
    <t>EDATUM(Ausgangsdatum;Anzahl Monate)</t>
  </si>
  <si>
    <t>MONATSENDE(Ausgangsdatum;Anzahl Monate)</t>
  </si>
  <si>
    <t>liefert ein um Anzahl Monate verschobenes Datum</t>
  </si>
  <si>
    <t>liefert die buchhalterische Anzahl Tage zwischen</t>
  </si>
  <si>
    <t>zwei Daten</t>
  </si>
  <si>
    <t>Methode: WAHR entspricht der europäischen</t>
  </si>
  <si>
    <t>Persönliche Daten</t>
  </si>
  <si>
    <t>Ihr Geburtsdatum</t>
  </si>
  <si>
    <t>Aktuelles Datum</t>
  </si>
  <si>
    <t>Ihr Alter in Tagen</t>
  </si>
  <si>
    <t>Ihr Alter in Monaten</t>
  </si>
  <si>
    <t>Ihr Alter in Jahren</t>
  </si>
  <si>
    <t>Jahr Ihrer Pension</t>
  </si>
  <si>
    <t>Mo</t>
  </si>
  <si>
    <t>Total</t>
  </si>
  <si>
    <t>[Ctrl]-[.]</t>
  </si>
  <si>
    <t>DATUM(Jahr;Monat;Tag)</t>
  </si>
  <si>
    <t>Di</t>
  </si>
  <si>
    <t>Mi</t>
  </si>
  <si>
    <t>Do</t>
  </si>
  <si>
    <t>Fr</t>
  </si>
  <si>
    <t>der 31. zählt als der 30. Tag</t>
  </si>
  <si>
    <t>…</t>
  </si>
  <si>
    <t>Datum</t>
  </si>
  <si>
    <t>Format: [hh]:mm:ss</t>
  </si>
  <si>
    <t>≙ 1 Tag u. 12 h</t>
  </si>
  <si>
    <t>fest</t>
  </si>
  <si>
    <t>automatisch aktualisiert</t>
  </si>
  <si>
    <t>[Ctrl]-[Shift]-[.]</t>
  </si>
  <si>
    <t>(nur Datum)</t>
  </si>
  <si>
    <t>Zahlungsdatum</t>
  </si>
  <si>
    <t>oder</t>
  </si>
  <si>
    <t>Zeitdifferenz</t>
  </si>
  <si>
    <t>DATEDIF</t>
  </si>
  <si>
    <t>Weitere Datums- und Zeitfunktionen</t>
  </si>
  <si>
    <t>Alter in Jahren</t>
  </si>
  <si>
    <t>Stundensatz</t>
  </si>
  <si>
    <t>Minuten</t>
  </si>
  <si>
    <t>Sekunden</t>
  </si>
  <si>
    <r>
      <rPr>
        <b/>
        <sz val="12"/>
        <color theme="1"/>
        <rFont val="Aptos Narrow"/>
        <family val="2"/>
        <scheme val="minor"/>
      </rPr>
      <t>= Zeitwert * 24</t>
    </r>
  </si>
  <si>
    <t>Zeitwert in Stundenwert umrechnen</t>
  </si>
  <si>
    <r>
      <rPr>
        <b/>
        <sz val="12"/>
        <color theme="1"/>
        <rFont val="Aptos Narrow"/>
        <family val="2"/>
        <scheme val="minor"/>
      </rPr>
      <t>= Zeitwert * 24 * 60</t>
    </r>
  </si>
  <si>
    <t>Zeitwert in Minutenwert umrechnen</t>
  </si>
  <si>
    <t>Zeitwert in Sekundenwert umrechnen</t>
  </si>
  <si>
    <r>
      <rPr>
        <b/>
        <sz val="12"/>
        <color theme="1"/>
        <rFont val="Aptos Narrow"/>
        <family val="2"/>
        <scheme val="minor"/>
      </rPr>
      <t>= Zeitwert * 24 * 60 * 60</t>
    </r>
  </si>
  <si>
    <t>Umrechnung vom Zeitformat in Standardformat</t>
  </si>
  <si>
    <t>So = 1</t>
  </si>
  <si>
    <t>Mo = 1</t>
  </si>
  <si>
    <t>ZEIT(Stunde;Minute;Sekunde)</t>
  </si>
  <si>
    <t>Typ = 1 oder ohne Angabe</t>
  </si>
  <si>
    <t>Typ = 2</t>
  </si>
  <si>
    <t>WOCHENTAG(Datum)</t>
  </si>
  <si>
    <t>WOCHENTAG(Datum;2)</t>
  </si>
  <si>
    <t>Für Neugierige</t>
  </si>
  <si>
    <t>liefert den letzten Tag des Monats, in den das um Anzahl Monate verschobene Datum</t>
  </si>
  <si>
    <t>fällt.</t>
  </si>
  <si>
    <t>liefert die Zahl der Arbeitstage zwischen den beiden angegebenen Daten.</t>
  </si>
  <si>
    <t>ARBEITSTAG(Ausgangsdatum;Tage;[Freie_Tage])</t>
  </si>
  <si>
    <t>(in Std. und Min.)</t>
  </si>
  <si>
    <t>Ihr Arbeitspensum</t>
  </si>
  <si>
    <t>WOCHENTAG(Datum), Format: TTTT</t>
  </si>
  <si>
    <t>liefert die Differenz zwischen Anfangs- und Enddatum als Bruchteil des Jahres</t>
  </si>
  <si>
    <t>NETTOARBEITSTAGE(Ausgangsdatum; Enddatum;[Freie_Tage])</t>
  </si>
  <si>
    <r>
      <rPr>
        <b/>
        <sz val="12"/>
        <color theme="1"/>
        <rFont val="Aptos Narrow"/>
        <family val="2"/>
        <scheme val="minor"/>
      </rPr>
      <t>Freie_Tage</t>
    </r>
    <r>
      <rPr>
        <sz val="12"/>
        <color theme="1"/>
        <rFont val="Aptos Narrow"/>
        <family val="2"/>
        <scheme val="minor"/>
      </rPr>
      <t xml:space="preserve"> (optional) sind als Bereich anzugeben</t>
    </r>
  </si>
  <si>
    <t>Tage und freie Tage vom Ausgangsdatum errechnet</t>
  </si>
  <si>
    <t>liefert den Arbeitstag, der sich um die Anzahl</t>
  </si>
  <si>
    <t>Excel rechnet bei Datums- und Zeitangaben mit seriellen (fortlaufenden) Zahlen. Standardmässig* entspricht die Zahl 1 dem Datum 01.01.1990</t>
  </si>
  <si>
    <t>TAGE(Zieldatum;Ausgangsdatum)</t>
  </si>
  <si>
    <t>Y</t>
  </si>
  <si>
    <t>M</t>
  </si>
  <si>
    <t>D</t>
  </si>
  <si>
    <t>=JETZT()-HEUTE()</t>
  </si>
  <si>
    <t>(JETZT() liefert Datum u. Zeit)</t>
  </si>
  <si>
    <t>TEXT(Datum;"TTTT")</t>
  </si>
  <si>
    <t>* in den Excel-Optionen können Sie das Datumsformat 1904 wählen, dann entspricht die Zahl 0 dem 1.1.1904. Das ermöglicht ein Rechnen mit negativen Datumswerten.</t>
  </si>
  <si>
    <t>TAGE360(Ausgangsdatum;Enddatum;Methode)</t>
  </si>
  <si>
    <r>
      <t xml:space="preserve">Die Funktionen </t>
    </r>
    <r>
      <rPr>
        <b/>
        <sz val="10"/>
        <color theme="1"/>
        <rFont val="Aptos Narrow"/>
        <family val="2"/>
        <scheme val="minor"/>
      </rPr>
      <t xml:space="preserve">ARBEITSTAG.INTL </t>
    </r>
    <r>
      <rPr>
        <sz val="10"/>
        <color theme="1"/>
        <rFont val="Aptos Narrow"/>
        <family val="2"/>
        <scheme val="minor"/>
      </rPr>
      <t xml:space="preserve">und </t>
    </r>
    <r>
      <rPr>
        <b/>
        <sz val="10"/>
        <color theme="1"/>
        <rFont val="Aptos Narrow"/>
        <family val="2"/>
        <scheme val="minor"/>
      </rPr>
      <t xml:space="preserve">NETTOARBEITSTAGE.INTL </t>
    </r>
    <r>
      <rPr>
        <sz val="10"/>
        <color theme="1"/>
        <rFont val="Aptos Narrow"/>
        <family val="2"/>
        <scheme val="minor"/>
      </rPr>
      <t>bieten zusätzlich die Möglichkeit die regelmässigen freien Tage zu definieren.</t>
    </r>
  </si>
  <si>
    <t>1 Tag = 1</t>
  </si>
  <si>
    <r>
      <t>=DATEDIF(</t>
    </r>
    <r>
      <rPr>
        <b/>
        <sz val="12"/>
        <color rgb="FFC00000"/>
        <rFont val="Aptos Narrow"/>
        <family val="2"/>
        <scheme val="minor"/>
      </rPr>
      <t>Anfangsdatum</t>
    </r>
    <r>
      <rPr>
        <b/>
        <sz val="12"/>
        <color theme="1"/>
        <rFont val="Aptos Narrow"/>
        <family val="2"/>
        <scheme val="minor"/>
      </rPr>
      <t>;</t>
    </r>
    <r>
      <rPr>
        <b/>
        <sz val="12"/>
        <color theme="4" tint="-0.249977111117893"/>
        <rFont val="Aptos Narrow"/>
        <family val="2"/>
        <scheme val="minor"/>
      </rPr>
      <t>Enddatum</t>
    </r>
    <r>
      <rPr>
        <b/>
        <sz val="12"/>
        <color theme="1"/>
        <rFont val="Aptos Narrow"/>
        <family val="2"/>
        <scheme val="minor"/>
      </rPr>
      <t>;</t>
    </r>
    <r>
      <rPr>
        <b/>
        <sz val="12"/>
        <color theme="9" tint="-0.499984740745262"/>
        <rFont val="Aptos Narrow"/>
        <family val="2"/>
        <scheme val="minor"/>
      </rPr>
      <t>Zeiteinheit</t>
    </r>
    <r>
      <rPr>
        <b/>
        <sz val="12"/>
        <color theme="1"/>
        <rFont val="Aptos Narrow"/>
        <family val="2"/>
        <scheme val="minor"/>
      </rPr>
      <t>)</t>
    </r>
  </si>
  <si>
    <t>BRTEILJAHRE(Anfangsdatum;Enddatum;[Basis])</t>
  </si>
  <si>
    <r>
      <rPr>
        <b/>
        <sz val="12"/>
        <color theme="1"/>
        <rFont val="Aptos Narrow"/>
        <family val="2"/>
        <scheme val="minor"/>
      </rPr>
      <t>Basis</t>
    </r>
    <r>
      <rPr>
        <sz val="12"/>
        <color theme="1"/>
        <rFont val="Aptos Narrow"/>
        <family val="2"/>
        <scheme val="minor"/>
      </rPr>
      <t xml:space="preserve"> (optional) gibt an, auf welcher Basis die Zinstage gezählt werden</t>
    </r>
  </si>
  <si>
    <t xml:space="preserve"> (ohne Angabe: 30 Tage pro Monat, 360 Tage im Jahr)</t>
  </si>
  <si>
    <t>=BRTEILJAHRE(H97;H98;1)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</si>
</sst>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F400]h:mm:ss\ AM/PM"/>
    <numFmt numFmtId="165" formatCode="0.000000"/>
    <numFmt numFmtId="166" formatCode="_ [$CHF]\ * #,##0.00_ ;_ [$CHF]\ * \-#,##0.00_ ;_ [$CHF]\ * &quot;-&quot;??_ ;_ @_ "/>
    <numFmt numFmtId="167" formatCode="&quot;Typ &quot;General"/>
    <numFmt numFmtId="171" formatCode="_ * #,##0.00_ ;_ * \-#,##0.00_ ;_ * &quot;-&quot;??_ ;_ @_ "/>
  </numFmts>
  <fonts count="22" x14ac:knownFonts="1">
    <font>
      <sz val="11"/>
      <color theme="1"/>
      <name val="Aptos Narrow"/>
      <family val="2"/>
      <scheme val="minor"/>
    </font>
    <font>
      <b/>
      <sz val="15"/>
      <color theme="3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1"/>
      <color theme="1"/>
      <name val="Wingdings"/>
      <charset val="2"/>
    </font>
    <font>
      <b/>
      <sz val="12"/>
      <color theme="3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i/>
      <sz val="12"/>
      <color theme="0" tint="-0.49998474074526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i/>
      <sz val="10"/>
      <color theme="0" tint="-0.499984740745262"/>
      <name val="Aptos Narrow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1" fillId="0" borderId="0" applyNumberFormat="0" applyFill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0" xfId="1" applyFont="1" applyAlignment="1">
      <alignment vertical="top"/>
    </xf>
    <xf numFmtId="0" fontId="4" fillId="0" borderId="0" xfId="0" quotePrefix="1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14" fontId="4" fillId="0" borderId="0" xfId="0" quotePrefix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4" fillId="0" borderId="0" xfId="0" quotePrefix="1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4" fillId="0" borderId="0" xfId="0" quotePrefix="1" applyFont="1" applyAlignment="1">
      <alignment horizontal="left" vertical="top"/>
    </xf>
    <xf numFmtId="0" fontId="7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12" fillId="0" borderId="0" xfId="0" applyFont="1" applyAlignment="1">
      <alignment vertical="top"/>
    </xf>
    <xf numFmtId="0" fontId="7" fillId="0" borderId="0" xfId="0" quotePrefix="1" applyFont="1" applyAlignment="1">
      <alignment horizontal="left" vertical="top" indent="1"/>
    </xf>
    <xf numFmtId="167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horizontal="center" vertical="top"/>
    </xf>
    <xf numFmtId="20" fontId="4" fillId="2" borderId="2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/>
    <xf numFmtId="0" fontId="1" fillId="4" borderId="0" xfId="1" applyFill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quotePrefix="1" applyFont="1" applyFill="1" applyAlignment="1">
      <alignment vertical="top"/>
    </xf>
    <xf numFmtId="0" fontId="4" fillId="5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0" fontId="4" fillId="5" borderId="2" xfId="2" applyNumberFormat="1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4" fontId="7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166" fontId="7" fillId="2" borderId="1" xfId="0" applyNumberFormat="1" applyFont="1" applyFill="1" applyBorder="1" applyAlignment="1">
      <alignment vertical="top"/>
    </xf>
    <xf numFmtId="0" fontId="7" fillId="4" borderId="0" xfId="0" quotePrefix="1" applyFont="1" applyFill="1" applyAlignment="1">
      <alignment vertical="top"/>
    </xf>
    <xf numFmtId="14" fontId="4" fillId="4" borderId="9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/>
    <xf numFmtId="0" fontId="4" fillId="0" borderId="0" xfId="0" quotePrefix="1" applyFont="1" applyAlignment="1">
      <alignment vertical="top"/>
    </xf>
    <xf numFmtId="0" fontId="7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</cellXfs>
  <cellStyles count="4">
    <cellStyle name="Komma" xfId="2" builtinId="3"/>
    <cellStyle name="Komma 2" xfId="3" xr:uid="{CF21CEE0-CCF0-46A1-B87C-DE0B5CFA9712}"/>
    <cellStyle name="Standard" xfId="0" builtinId="0"/>
    <cellStyle name="Überschrift 1" xfId="1" builtinId="16" customBuiltin="1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168252</xdr:rowOff>
    </xdr:from>
    <xdr:to>
      <xdr:col>2</xdr:col>
      <xdr:colOff>1063837</xdr:colOff>
      <xdr:row>27</xdr:row>
      <xdr:rowOff>28576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80"/>
        <a:stretch/>
      </xdr:blipFill>
      <xdr:spPr>
        <a:xfrm>
          <a:off x="0" y="3911577"/>
          <a:ext cx="2925022" cy="3403624"/>
        </a:xfrm>
        <a:prstGeom prst="rect">
          <a:avLst/>
        </a:prstGeom>
      </xdr:spPr>
    </xdr:pic>
    <xdr:clientData/>
  </xdr:twoCellAnchor>
  <xdr:twoCellAnchor>
    <xdr:from>
      <xdr:col>6</xdr:col>
      <xdr:colOff>161926</xdr:colOff>
      <xdr:row>19</xdr:row>
      <xdr:rowOff>171449</xdr:rowOff>
    </xdr:from>
    <xdr:to>
      <xdr:col>7</xdr:col>
      <xdr:colOff>1333500</xdr:colOff>
      <xdr:row>25</xdr:row>
      <xdr:rowOff>161924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48476" y="4895849"/>
          <a:ext cx="1847849" cy="13049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eckigen Klammern </a:t>
          </a:r>
          <a:r>
            <a:rPr lang="de-CH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 ] 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 benutzer-definierten</a:t>
          </a:r>
          <a:r>
            <a:rPr lang="de-CH" i="0"/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 können Sie die Zeit über eine Limite hinaus</a:t>
          </a:r>
          <a:r>
            <a:rPr lang="de-CH" i="0"/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anzeigen lassen.</a:t>
          </a:r>
          <a:r>
            <a:rPr lang="de-CH" i="0"/>
            <a:t> </a:t>
          </a:r>
          <a:endParaRPr lang="de-CH" sz="1100" i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219076</xdr:rowOff>
        </xdr:from>
        <xdr:to>
          <xdr:col>5</xdr:col>
          <xdr:colOff>71712</xdr:colOff>
          <xdr:row>8</xdr:row>
          <xdr:rowOff>3810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Zeitstrahl!$A$3:$K$4" spid="_x0000_s109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495426"/>
              <a:ext cx="5870532" cy="60960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5</xdr:col>
      <xdr:colOff>0</xdr:colOff>
      <xdr:row>87</xdr:row>
      <xdr:rowOff>0</xdr:rowOff>
    </xdr:from>
    <xdr:to>
      <xdr:col>8</xdr:col>
      <xdr:colOff>0</xdr:colOff>
      <xdr:row>89</xdr:row>
      <xdr:rowOff>35092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95211" y="17165053"/>
          <a:ext cx="3088105" cy="43614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de-CH" sz="1100" b="1" i="0"/>
            <a:t>Achtung: </a:t>
          </a:r>
          <a:r>
            <a:rPr lang="de-CH" sz="1100" i="0"/>
            <a:t>Wenn mit TTT oder TTTT formatiert, dann ohne Typ-Angabe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126907</xdr:colOff>
      <xdr:row>2</xdr:row>
      <xdr:rowOff>185737</xdr:rowOff>
    </xdr:from>
    <xdr:to>
      <xdr:col>10</xdr:col>
      <xdr:colOff>280148</xdr:colOff>
      <xdr:row>3</xdr:row>
      <xdr:rowOff>220755</xdr:rowOff>
    </xdr:to>
    <xdr:sp macro="" textlink="">
      <xdr:nvSpPr>
        <xdr:cNvPr id="3" name="Pfeil nach recht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52017" y="577943"/>
          <a:ext cx="545447" cy="238125"/>
        </a:xfrm>
        <a:prstGeom prst="rightArrow">
          <a:avLst>
            <a:gd name="adj1" fmla="val 25573"/>
            <a:gd name="adj2" fmla="val 98855"/>
          </a:avLst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Rhe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Rhea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255000"/>
              </a:schemeClr>
            </a:gs>
            <a:gs pos="55000">
              <a:schemeClr val="phClr">
                <a:tint val="12000"/>
                <a:satMod val="255000"/>
              </a:schemeClr>
            </a:gs>
            <a:gs pos="100000">
              <a:schemeClr val="phClr">
                <a:tint val="45000"/>
                <a:satMod val="250000"/>
              </a:schemeClr>
            </a:gs>
          </a:gsLst>
          <a:path path="circle">
            <a:fillToRect l="-40000" t="-90000" r="140000" b="190000"/>
          </a:path>
        </a:gradFill>
        <a:gradFill rotWithShape="1">
          <a:gsLst>
            <a:gs pos="0">
              <a:schemeClr val="phClr">
                <a:tint val="43000"/>
                <a:satMod val="165000"/>
              </a:schemeClr>
            </a:gs>
            <a:gs pos="55000">
              <a:schemeClr val="phClr">
                <a:tint val="83000"/>
                <a:satMod val="155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-40000" t="-90000" r="140000" b="19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15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flat" dir="t">
              <a:rot lat="0" lon="0" rev="20040000"/>
            </a:lightRig>
          </a:scene3d>
          <a:sp3d contourW="12700" prstMaterial="dkEdge">
            <a:bevelT w="25400" h="38100" prst="convex"/>
            <a:contourClr>
              <a:schemeClr val="phClr">
                <a:satMod val="115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100000">
              <a:schemeClr val="phClr">
                <a:tint val="80000"/>
                <a:satMod val="250000"/>
              </a:schemeClr>
            </a:gs>
            <a:gs pos="60000">
              <a:schemeClr val="phClr">
                <a:shade val="38000"/>
                <a:satMod val="175000"/>
              </a:schemeClr>
            </a:gs>
            <a:gs pos="0">
              <a:schemeClr val="phClr">
                <a:shade val="30000"/>
                <a:satMod val="175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8000"/>
              </a:schemeClr>
              <a:schemeClr val="phClr">
                <a:tint val="96000"/>
                <a:satMod val="15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"/>
  <sheetViews>
    <sheetView showGridLines="0" tabSelected="1" topLeftCell="A92" zoomScaleNormal="100" workbookViewId="0">
      <selection activeCell="A94" sqref="A94:XFD94"/>
    </sheetView>
  </sheetViews>
  <sheetFormatPr baseColWidth="10" defaultColWidth="11.42578125" defaultRowHeight="15.75" x14ac:dyDescent="0.25"/>
  <cols>
    <col min="1" max="1" width="16.5703125" style="6" customWidth="1"/>
    <col min="2" max="2" width="11.42578125" style="6" customWidth="1"/>
    <col min="3" max="3" width="23.7109375" style="6" customWidth="1"/>
    <col min="4" max="4" width="18" style="6" customWidth="1"/>
    <col min="5" max="5" width="17.28515625" style="6" customWidth="1"/>
    <col min="6" max="6" width="13.140625" style="6" customWidth="1"/>
    <col min="7" max="7" width="12.85546875" style="6" customWidth="1"/>
    <col min="8" max="8" width="20.28515625" style="6" customWidth="1"/>
    <col min="9" max="9" width="10" style="6" customWidth="1"/>
    <col min="10" max="16384" width="11.42578125" style="6"/>
  </cols>
  <sheetData>
    <row r="1" spans="1:8" ht="19.5" x14ac:dyDescent="0.25">
      <c r="A1" s="41" t="s">
        <v>46</v>
      </c>
      <c r="B1" s="42"/>
      <c r="C1" s="42"/>
      <c r="D1" s="42"/>
      <c r="E1" s="42"/>
      <c r="F1" s="42"/>
      <c r="G1" s="42"/>
      <c r="H1" s="42"/>
    </row>
    <row r="2" spans="1:8" ht="9.9499999999999993" customHeight="1" x14ac:dyDescent="0.25"/>
    <row r="3" spans="1:8" x14ac:dyDescent="0.25">
      <c r="A3" s="6" t="s">
        <v>89</v>
      </c>
    </row>
    <row r="4" spans="1:8" x14ac:dyDescent="0.25">
      <c r="A4" s="22" t="s">
        <v>100</v>
      </c>
    </row>
    <row r="5" spans="1:8" x14ac:dyDescent="0.25">
      <c r="C5" s="10"/>
      <c r="D5" s="10"/>
      <c r="E5" s="10"/>
      <c r="F5" s="7" t="s">
        <v>0</v>
      </c>
      <c r="H5" s="8" t="s">
        <v>1</v>
      </c>
    </row>
    <row r="6" spans="1:8" x14ac:dyDescent="0.25">
      <c r="C6" s="10"/>
      <c r="D6" s="10"/>
      <c r="E6" s="10"/>
      <c r="F6" s="6">
        <v>1</v>
      </c>
      <c r="G6" s="9" t="s">
        <v>2</v>
      </c>
      <c r="H6" s="44">
        <f>F6</f>
        <v>1</v>
      </c>
    </row>
    <row r="7" spans="1:8" x14ac:dyDescent="0.25">
      <c r="C7" s="10"/>
      <c r="D7" s="10"/>
      <c r="E7" s="10"/>
      <c r="F7" s="6">
        <v>32</v>
      </c>
      <c r="G7" s="9" t="s">
        <v>2</v>
      </c>
      <c r="H7" s="44">
        <f>F7</f>
        <v>32</v>
      </c>
    </row>
    <row r="8" spans="1:8" x14ac:dyDescent="0.25">
      <c r="C8" s="10"/>
      <c r="D8" s="10"/>
      <c r="E8" s="10"/>
      <c r="F8" s="6">
        <f ca="1">TODAY()</f>
        <v>45957</v>
      </c>
      <c r="G8" s="9" t="s">
        <v>2</v>
      </c>
      <c r="H8" s="44">
        <f ca="1">F8</f>
        <v>45957</v>
      </c>
    </row>
    <row r="9" spans="1:8" ht="9.9499999999999993" customHeight="1" x14ac:dyDescent="0.25">
      <c r="B9" s="9"/>
      <c r="C9" s="10"/>
      <c r="D9" s="10"/>
      <c r="E9" s="10"/>
      <c r="F9" s="9"/>
      <c r="G9" s="10"/>
    </row>
    <row r="10" spans="1:8" ht="30.75" customHeight="1" x14ac:dyDescent="0.25">
      <c r="A10" s="32" t="s">
        <v>97</v>
      </c>
      <c r="B10" s="11"/>
      <c r="C10" s="11"/>
      <c r="D10" s="11"/>
      <c r="E10" s="11"/>
      <c r="F10" s="11"/>
      <c r="G10" s="11"/>
    </row>
    <row r="11" spans="1:8" ht="19.5" x14ac:dyDescent="0.25">
      <c r="A11" s="41" t="s">
        <v>7</v>
      </c>
      <c r="B11" s="42"/>
      <c r="C11" s="42"/>
      <c r="D11" s="42"/>
      <c r="E11" s="43"/>
      <c r="F11" s="42"/>
      <c r="G11" s="42"/>
      <c r="H11" s="42"/>
    </row>
    <row r="12" spans="1:8" ht="9.9499999999999993" customHeight="1" x14ac:dyDescent="0.25">
      <c r="A12" s="12"/>
      <c r="E12" s="13"/>
    </row>
    <row r="13" spans="1:8" x14ac:dyDescent="0.25">
      <c r="A13" s="12"/>
      <c r="E13" s="13"/>
    </row>
    <row r="14" spans="1:8" x14ac:dyDescent="0.25">
      <c r="A14" s="12"/>
      <c r="D14" s="7" t="s">
        <v>0</v>
      </c>
      <c r="E14" s="9"/>
      <c r="F14" s="14" t="s">
        <v>7</v>
      </c>
    </row>
    <row r="15" spans="1:8" x14ac:dyDescent="0.25">
      <c r="A15" s="12"/>
      <c r="D15" s="15">
        <v>4.1666666659999997E-2</v>
      </c>
      <c r="E15" s="9" t="s">
        <v>2</v>
      </c>
      <c r="F15" s="45">
        <f t="shared" ref="F15:F18" si="0">D15</f>
        <v>4.1666666659999997E-2</v>
      </c>
    </row>
    <row r="16" spans="1:8" x14ac:dyDescent="0.25">
      <c r="A16" s="12"/>
      <c r="D16" s="6">
        <v>0.25</v>
      </c>
      <c r="E16" s="9" t="s">
        <v>2</v>
      </c>
      <c r="F16" s="45">
        <f t="shared" si="0"/>
        <v>0.25</v>
      </c>
    </row>
    <row r="17" spans="1:8" x14ac:dyDescent="0.25">
      <c r="A17" s="12"/>
      <c r="D17" s="6">
        <v>0.5</v>
      </c>
      <c r="E17" s="9" t="s">
        <v>2</v>
      </c>
      <c r="F17" s="45">
        <f t="shared" si="0"/>
        <v>0.5</v>
      </c>
    </row>
    <row r="18" spans="1:8" x14ac:dyDescent="0.25">
      <c r="A18" s="12"/>
      <c r="D18" s="6">
        <v>1.5</v>
      </c>
      <c r="E18" s="9" t="s">
        <v>2</v>
      </c>
      <c r="F18" s="45">
        <f t="shared" si="0"/>
        <v>1.5</v>
      </c>
    </row>
    <row r="19" spans="1:8" ht="24" customHeight="1" x14ac:dyDescent="0.25">
      <c r="A19" s="12"/>
      <c r="D19" s="13"/>
      <c r="F19" s="16" t="s">
        <v>48</v>
      </c>
    </row>
    <row r="20" spans="1:8" x14ac:dyDescent="0.25">
      <c r="A20" s="12"/>
    </row>
    <row r="21" spans="1:8" x14ac:dyDescent="0.25">
      <c r="A21" s="12"/>
      <c r="D21" s="6">
        <v>1.5</v>
      </c>
      <c r="E21" s="9" t="s">
        <v>2</v>
      </c>
      <c r="F21" s="45">
        <f t="shared" ref="F21" si="1">D21</f>
        <v>1.5</v>
      </c>
    </row>
    <row r="22" spans="1:8" x14ac:dyDescent="0.25">
      <c r="A22" s="12"/>
      <c r="D22" s="13"/>
      <c r="F22" s="17" t="s">
        <v>47</v>
      </c>
    </row>
    <row r="23" spans="1:8" x14ac:dyDescent="0.25">
      <c r="A23" s="12"/>
      <c r="D23" s="6">
        <v>1.5</v>
      </c>
      <c r="E23" s="9" t="s">
        <v>2</v>
      </c>
      <c r="F23" s="45">
        <f>D23</f>
        <v>1.5</v>
      </c>
    </row>
    <row r="24" spans="1:8" x14ac:dyDescent="0.25">
      <c r="A24" s="12"/>
      <c r="F24" s="17" t="s">
        <v>8</v>
      </c>
    </row>
    <row r="25" spans="1:8" ht="25.15" customHeight="1" x14ac:dyDescent="0.25">
      <c r="A25" s="12"/>
      <c r="D25" s="6">
        <v>0.25</v>
      </c>
      <c r="E25" s="9" t="s">
        <v>2</v>
      </c>
      <c r="F25" s="45">
        <f t="shared" ref="F25" si="2">D25</f>
        <v>0.25</v>
      </c>
    </row>
    <row r="26" spans="1:8" x14ac:dyDescent="0.25">
      <c r="A26" s="12"/>
      <c r="D26" s="13"/>
      <c r="F26" s="17" t="s">
        <v>9</v>
      </c>
    </row>
    <row r="27" spans="1:8" ht="28.5" customHeight="1" x14ac:dyDescent="0.25">
      <c r="A27" s="12"/>
    </row>
    <row r="28" spans="1:8" ht="19.5" x14ac:dyDescent="0.25">
      <c r="A28" s="41" t="s">
        <v>3</v>
      </c>
      <c r="B28" s="42"/>
      <c r="C28" s="42"/>
      <c r="D28" s="42"/>
      <c r="E28" s="43"/>
      <c r="F28" s="42"/>
      <c r="G28" s="42"/>
      <c r="H28" s="42"/>
    </row>
    <row r="29" spans="1:8" ht="9.9499999999999993" customHeight="1" x14ac:dyDescent="0.25"/>
    <row r="30" spans="1:8" x14ac:dyDescent="0.25">
      <c r="A30" s="21" t="s">
        <v>4</v>
      </c>
      <c r="C30" s="6" t="s">
        <v>49</v>
      </c>
      <c r="D30" s="46"/>
      <c r="E30" s="30" t="s">
        <v>38</v>
      </c>
    </row>
    <row r="31" spans="1:8" x14ac:dyDescent="0.25">
      <c r="A31" s="21"/>
      <c r="C31" s="6" t="s">
        <v>50</v>
      </c>
      <c r="D31" s="46"/>
      <c r="E31" s="33" t="s">
        <v>6</v>
      </c>
      <c r="G31" s="6" t="s">
        <v>52</v>
      </c>
    </row>
    <row r="32" spans="1:8" ht="9.9499999999999993" customHeight="1" x14ac:dyDescent="0.25">
      <c r="A32" s="21"/>
      <c r="E32" s="30"/>
      <c r="F32" s="21"/>
    </row>
    <row r="33" spans="1:8" x14ac:dyDescent="0.25">
      <c r="A33" s="21" t="s">
        <v>5</v>
      </c>
      <c r="C33" s="6" t="s">
        <v>49</v>
      </c>
      <c r="D33" s="46"/>
      <c r="E33" s="30" t="s">
        <v>51</v>
      </c>
      <c r="F33" s="21"/>
    </row>
    <row r="34" spans="1:8" x14ac:dyDescent="0.25">
      <c r="C34" s="6" t="s">
        <v>50</v>
      </c>
      <c r="D34" s="46"/>
      <c r="E34" s="33" t="s">
        <v>94</v>
      </c>
      <c r="G34" s="6" t="s">
        <v>95</v>
      </c>
    </row>
    <row r="35" spans="1:8" x14ac:dyDescent="0.25">
      <c r="C35" s="21"/>
      <c r="D35" s="21"/>
      <c r="E35" s="21"/>
      <c r="F35" s="21"/>
      <c r="G35" s="21"/>
    </row>
    <row r="36" spans="1:8" ht="19.5" x14ac:dyDescent="0.25">
      <c r="A36" s="41" t="s">
        <v>22</v>
      </c>
      <c r="B36" s="42"/>
      <c r="C36" s="42"/>
      <c r="D36" s="42"/>
      <c r="E36" s="43"/>
      <c r="F36" s="42"/>
      <c r="G36" s="42"/>
      <c r="H36" s="42"/>
    </row>
    <row r="37" spans="1:8" ht="9.9499999999999993" customHeight="1" x14ac:dyDescent="0.25">
      <c r="C37" s="21"/>
      <c r="D37" s="21"/>
      <c r="E37" s="21"/>
      <c r="F37" s="21"/>
      <c r="G37" s="21"/>
    </row>
    <row r="38" spans="1:8" x14ac:dyDescent="0.25">
      <c r="A38" s="21" t="s">
        <v>53</v>
      </c>
      <c r="C38" s="13" t="str">
        <f ca="1">"=G"&amp;CELL("zeile",G38)&amp;"+"&amp;"G"&amp;CELL("zeile",G39)</f>
        <v>=G38+G39</v>
      </c>
      <c r="D38" s="46"/>
      <c r="F38" s="25" t="str">
        <f ca="1">"G"&amp;CELL("zeile",G38)</f>
        <v>G38</v>
      </c>
      <c r="G38" s="53">
        <f ca="1">TODAY()</f>
        <v>45957</v>
      </c>
    </row>
    <row r="39" spans="1:8" x14ac:dyDescent="0.25">
      <c r="A39" s="21"/>
      <c r="F39" s="19" t="str">
        <f ca="1">"G"&amp;CELL("zeile",G39)</f>
        <v>G39</v>
      </c>
      <c r="G39" s="54">
        <v>30</v>
      </c>
    </row>
    <row r="40" spans="1:8" x14ac:dyDescent="0.25">
      <c r="A40" s="21" t="s">
        <v>21</v>
      </c>
      <c r="C40" s="13" t="str">
        <f ca="1">"=G"&amp;CELL("zeile",G38)&amp;"-"&amp;"G"&amp;CELL("zeile",G40)</f>
        <v>=G38-G40</v>
      </c>
      <c r="D40" s="46"/>
      <c r="F40" s="19" t="str">
        <f t="shared" ref="F40" ca="1" si="3">"G"&amp;CELL("zeile",G40)</f>
        <v>G40</v>
      </c>
      <c r="G40" s="51">
        <f ca="1">G38-1376</f>
        <v>44581</v>
      </c>
    </row>
    <row r="41" spans="1:8" x14ac:dyDescent="0.25">
      <c r="A41" s="24" t="s">
        <v>54</v>
      </c>
      <c r="C41" s="29" t="str">
        <f ca="1">"=DATEDIF(G"&amp;CELL("zeile",G40)&amp;";"&amp;"G"&amp;CELL("zeile",G38)&amp;";"&amp;CHAR(34)&amp;"D"&amp;CHAR(34)&amp;")"</f>
        <v>=DATEDIF(G40;G38;"D")</v>
      </c>
      <c r="D41" s="46"/>
    </row>
    <row r="42" spans="1:8" ht="9.9499999999999993" customHeight="1" x14ac:dyDescent="0.25">
      <c r="A42" s="24"/>
      <c r="C42" s="26"/>
    </row>
    <row r="43" spans="1:8" x14ac:dyDescent="0.25">
      <c r="A43" s="8" t="s">
        <v>58</v>
      </c>
      <c r="C43" s="26" t="str">
        <f ca="1">"=DATEDIF(G"&amp;CELL("zeile",G40)&amp;";HEUTE();"&amp;CHAR(34)&amp;"Y"&amp;CHAR(34)&amp;")"</f>
        <v>=DATEDIF(G40;HEUTE();"Y")</v>
      </c>
      <c r="D43" s="46"/>
    </row>
    <row r="44" spans="1:8" x14ac:dyDescent="0.25">
      <c r="F44" s="25" t="str">
        <f ca="1">"G"&amp;CELL("zeile",G44)</f>
        <v>G44</v>
      </c>
      <c r="G44" s="55">
        <v>0.16666666666666666</v>
      </c>
    </row>
    <row r="45" spans="1:8" x14ac:dyDescent="0.25">
      <c r="A45" s="21" t="s">
        <v>55</v>
      </c>
      <c r="C45" s="29" t="str">
        <f ca="1">"=G"&amp;CELL("zeile",G45)&amp;"-"&amp;"G"&amp;CELL("zeile",G44)</f>
        <v>=G45-G44</v>
      </c>
      <c r="D45" s="46"/>
      <c r="F45" s="19" t="str">
        <f ca="1">"G"&amp;CELL("zeile",G45)</f>
        <v>G45</v>
      </c>
      <c r="G45" s="52">
        <v>0.5</v>
      </c>
    </row>
    <row r="46" spans="1:8" x14ac:dyDescent="0.25">
      <c r="C46" s="29" t="str">
        <f ca="1">"=G"&amp;CELL("zeile",G38)&amp;"-"&amp;"G"&amp;CELL("zeile",G44)</f>
        <v>=G38-G44</v>
      </c>
      <c r="D46" s="46"/>
    </row>
    <row r="47" spans="1:8" x14ac:dyDescent="0.25">
      <c r="C47" s="29" t="str">
        <f ca="1">"=G"&amp;CELL("zeile",G38)&amp;"+5*"&amp;"G"&amp;CELL("zeile",G45)</f>
        <v>=G38+5*G45</v>
      </c>
      <c r="D47" s="46"/>
      <c r="F47" s="25" t="str">
        <f ca="1">"G"&amp;CELL("zeile",G47)</f>
        <v>G47</v>
      </c>
      <c r="G47" s="56">
        <v>45</v>
      </c>
    </row>
    <row r="48" spans="1:8" ht="9.9499999999999993" customHeight="1" x14ac:dyDescent="0.25"/>
    <row r="49" spans="1:8" ht="9.9499999999999993" customHeight="1" x14ac:dyDescent="0.25"/>
    <row r="50" spans="1:8" x14ac:dyDescent="0.25">
      <c r="F50" s="25" t="str">
        <f ca="1">"G"&amp;CELL("zeile",G50)</f>
        <v>G50</v>
      </c>
      <c r="G50" s="55">
        <v>3.472222222222222E-3</v>
      </c>
    </row>
    <row r="51" spans="1:8" x14ac:dyDescent="0.25">
      <c r="A51" s="21" t="s">
        <v>68</v>
      </c>
      <c r="F51" s="25" t="str">
        <f ca="1">"G"&amp;CELL("zeile",G51)</f>
        <v>G51</v>
      </c>
      <c r="G51" s="55">
        <v>6.9444444444444444E-5</v>
      </c>
    </row>
    <row r="52" spans="1:8" ht="9.9499999999999993" customHeight="1" x14ac:dyDescent="0.25">
      <c r="A52" s="21"/>
      <c r="F52" s="23"/>
    </row>
    <row r="53" spans="1:8" x14ac:dyDescent="0.25">
      <c r="A53" s="30" t="s">
        <v>59</v>
      </c>
      <c r="C53" s="29" t="str">
        <f ca="1">"=G"&amp;CELL("zeile",G44)&amp;"*24*"&amp;"G"&amp;CELL("zeile",G47)</f>
        <v>=G44*24*G47</v>
      </c>
      <c r="D53" s="47"/>
      <c r="F53" s="6" t="s">
        <v>63</v>
      </c>
    </row>
    <row r="54" spans="1:8" x14ac:dyDescent="0.25">
      <c r="A54" s="30"/>
      <c r="F54" s="13" t="s">
        <v>62</v>
      </c>
    </row>
    <row r="55" spans="1:8" ht="9.9499999999999993" customHeight="1" x14ac:dyDescent="0.25">
      <c r="A55" s="31"/>
      <c r="F55" s="23"/>
    </row>
    <row r="56" spans="1:8" x14ac:dyDescent="0.25">
      <c r="A56" s="30" t="s">
        <v>60</v>
      </c>
      <c r="B56"/>
      <c r="C56" s="29" t="str">
        <f ca="1">"=G"&amp;CELL("zeile",G50)&amp;"*24*60*"&amp;"G"&amp;CELL("zeile",G47)</f>
        <v>=G50*24*60*G47</v>
      </c>
      <c r="D56" s="47"/>
      <c r="F56" s="6" t="s">
        <v>65</v>
      </c>
    </row>
    <row r="57" spans="1:8" x14ac:dyDescent="0.25">
      <c r="A57" s="30"/>
      <c r="B57"/>
      <c r="C57" s="26"/>
      <c r="F57" s="13" t="s">
        <v>64</v>
      </c>
      <c r="H57" s="10"/>
    </row>
    <row r="58" spans="1:8" ht="9.9499999999999993" customHeight="1" x14ac:dyDescent="0.25">
      <c r="A58" s="31"/>
      <c r="C58"/>
      <c r="D58"/>
    </row>
    <row r="59" spans="1:8" x14ac:dyDescent="0.25">
      <c r="A59" s="30" t="s">
        <v>61</v>
      </c>
      <c r="B59"/>
      <c r="C59" s="29" t="str">
        <f ca="1">"=G"&amp;CELL("zeile",G51)&amp;"*24*60*60*"&amp;"G"&amp;CELL("zeile",G47)</f>
        <v>=G51*24*60*60*G47</v>
      </c>
      <c r="D59" s="47"/>
      <c r="F59" s="6" t="s">
        <v>66</v>
      </c>
    </row>
    <row r="60" spans="1:8" x14ac:dyDescent="0.25">
      <c r="A60" s="7"/>
      <c r="F60" s="13" t="s">
        <v>67</v>
      </c>
    </row>
    <row r="61" spans="1:8" x14ac:dyDescent="0.25">
      <c r="F61" s="23"/>
    </row>
    <row r="62" spans="1:8" ht="19.5" x14ac:dyDescent="0.25">
      <c r="A62" s="41" t="s">
        <v>56</v>
      </c>
      <c r="B62" s="42"/>
      <c r="C62" s="42"/>
      <c r="D62" s="57" t="s">
        <v>101</v>
      </c>
      <c r="E62" s="43"/>
      <c r="F62" s="42"/>
      <c r="G62" s="42"/>
      <c r="H62" s="42"/>
    </row>
    <row r="63" spans="1:8" ht="9.9499999999999993" customHeight="1" x14ac:dyDescent="0.25"/>
    <row r="64" spans="1:8" x14ac:dyDescent="0.25">
      <c r="A64" s="13" t="str">
        <f ca="1">"=DATEDIF(G"&amp;CELL("zeile",G64)&amp;";"&amp;"G"&amp;CELL("zeile",G65)&amp;";"&amp;CHAR(34)&amp;"D"&amp;CHAR(34)&amp;")"</f>
        <v>=DATEDIF(G64;G65;"D")</v>
      </c>
      <c r="C64" s="46"/>
      <c r="F64" s="19" t="str">
        <f ca="1">"G"&amp;CELL("zeile",G64)</f>
        <v>G64</v>
      </c>
      <c r="G64" s="51">
        <f ca="1">TODAY()</f>
        <v>45957</v>
      </c>
    </row>
    <row r="65" spans="1:8" x14ac:dyDescent="0.25">
      <c r="A65" s="13" t="str">
        <f ca="1">"=DATEDIF(G"&amp;CELL("zeile",G64)&amp;";"&amp;"G"&amp;CELL("zeile",G65)&amp;";"&amp;CHAR(34)&amp;"M"&amp;CHAR(34)&amp;")"</f>
        <v>=DATEDIF(G64;G65;"M")</v>
      </c>
      <c r="C65" s="46"/>
      <c r="F65" s="19" t="str">
        <f ca="1">"G"&amp;CELL("zeile",G65)</f>
        <v>G65</v>
      </c>
      <c r="G65" s="51">
        <f ca="1">G64+1452</f>
        <v>47409</v>
      </c>
    </row>
    <row r="66" spans="1:8" x14ac:dyDescent="0.25">
      <c r="A66" s="13" t="str">
        <f ca="1">"=DATEDIF(G"&amp;CELL("zeile",G64)&amp;";"&amp;"G"&amp;CELL("zeile",G65)&amp;";"&amp;CHAR(34)&amp;"Y"&amp;CHAR(34)&amp;")"</f>
        <v>=DATEDIF(G64;G65;"Y")</v>
      </c>
      <c r="C66" s="46"/>
    </row>
    <row r="67" spans="1:8" ht="9.9499999999999993" customHeight="1" x14ac:dyDescent="0.25"/>
    <row r="68" spans="1:8" x14ac:dyDescent="0.25">
      <c r="A68" s="22" t="s">
        <v>10</v>
      </c>
      <c r="B68" s="21" t="s">
        <v>11</v>
      </c>
      <c r="D68" s="37" t="s">
        <v>10</v>
      </c>
      <c r="E68" s="38" t="s">
        <v>11</v>
      </c>
    </row>
    <row r="69" spans="1:8" x14ac:dyDescent="0.25">
      <c r="A69" s="23" t="s">
        <v>91</v>
      </c>
      <c r="B69" s="6" t="s">
        <v>12</v>
      </c>
      <c r="D69" s="27" t="s">
        <v>15</v>
      </c>
      <c r="E69" s="28" t="s">
        <v>16</v>
      </c>
    </row>
    <row r="70" spans="1:8" x14ac:dyDescent="0.25">
      <c r="A70" s="23" t="s">
        <v>92</v>
      </c>
      <c r="B70" s="6" t="s">
        <v>13</v>
      </c>
      <c r="D70" s="27" t="s">
        <v>17</v>
      </c>
      <c r="E70" s="28" t="s">
        <v>18</v>
      </c>
    </row>
    <row r="71" spans="1:8" x14ac:dyDescent="0.25">
      <c r="A71" s="23" t="s">
        <v>93</v>
      </c>
      <c r="B71" s="6" t="s">
        <v>14</v>
      </c>
      <c r="D71" s="27" t="s">
        <v>19</v>
      </c>
      <c r="E71" s="28" t="s">
        <v>20</v>
      </c>
    </row>
    <row r="72" spans="1:8" ht="9.9499999999999993" customHeight="1" x14ac:dyDescent="0.25"/>
    <row r="73" spans="1:8" ht="19.5" x14ac:dyDescent="0.25">
      <c r="A73" s="41" t="s">
        <v>57</v>
      </c>
      <c r="B73" s="42"/>
      <c r="C73" s="42"/>
      <c r="D73" s="43"/>
      <c r="E73" s="43"/>
      <c r="F73" s="42"/>
      <c r="G73" s="42"/>
      <c r="H73" s="42"/>
    </row>
    <row r="74" spans="1:8" ht="9.9499999999999993" customHeight="1" x14ac:dyDescent="0.25"/>
    <row r="75" spans="1:8" x14ac:dyDescent="0.25">
      <c r="A75" s="13" t="str">
        <f ca="1">"=JAHR(G"&amp;CELL("zeile",G75)&amp;")"</f>
        <v>=JAHR(G75)</v>
      </c>
      <c r="C75" s="46"/>
      <c r="F75" s="19" t="str">
        <f ca="1">"G"&amp;CELL("zeile",G75)</f>
        <v>G75</v>
      </c>
      <c r="G75" s="51">
        <f ca="1">TODAY()</f>
        <v>45957</v>
      </c>
    </row>
    <row r="76" spans="1:8" x14ac:dyDescent="0.25">
      <c r="A76" s="13" t="str">
        <f ca="1">"=MONAT(G"&amp;CELL("zeile",G75)&amp;")"</f>
        <v>=MONAT(G75)</v>
      </c>
      <c r="C76" s="46"/>
    </row>
    <row r="77" spans="1:8" x14ac:dyDescent="0.25">
      <c r="A77" s="13" t="str">
        <f ca="1">"=TAG(G"&amp;CELL("zeile",G75)&amp;")"</f>
        <v>=TAG(G75)</v>
      </c>
      <c r="C77" s="46"/>
    </row>
    <row r="78" spans="1:8" ht="9.9499999999999993" customHeight="1" x14ac:dyDescent="0.25">
      <c r="A78" s="13"/>
    </row>
    <row r="79" spans="1:8" x14ac:dyDescent="0.25">
      <c r="A79" s="13" t="str">
        <f ca="1">"=STUNDE(G"&amp;CELL("zeile",G79)&amp;")"</f>
        <v>=STUNDE(G79)</v>
      </c>
      <c r="C79" s="46"/>
      <c r="F79" s="19" t="str">
        <f ca="1">"G"&amp;CELL("zeile",G79)</f>
        <v>G79</v>
      </c>
      <c r="G79" s="52">
        <v>0.68975694444444446</v>
      </c>
    </row>
    <row r="80" spans="1:8" x14ac:dyDescent="0.25">
      <c r="A80" s="13" t="str">
        <f ca="1">"=MINUTE(G"&amp;CELL("zeile",G79)&amp;")"</f>
        <v>=MINUTE(G79)</v>
      </c>
      <c r="C80" s="46"/>
    </row>
    <row r="81" spans="1:8" x14ac:dyDescent="0.25">
      <c r="A81" s="13" t="str">
        <f ca="1">"=SEKUNDE(G"&amp;CELL("zeile",G79)&amp;")"</f>
        <v>=SEKUNDE(G79)</v>
      </c>
      <c r="C81" s="46"/>
    </row>
    <row r="82" spans="1:8" ht="9.9499999999999993" customHeight="1" x14ac:dyDescent="0.25">
      <c r="A82" s="13"/>
      <c r="C82" s="13"/>
    </row>
    <row r="83" spans="1:8" x14ac:dyDescent="0.25">
      <c r="A83" s="13" t="str">
        <f ca="1">"=DATUM(C"&amp;CELL("zeile",C75)&amp;";C"&amp;CELL("zeile",C76)&amp;";C"&amp;CELL("zeile",C77)&amp;")"</f>
        <v>=DATUM(C75;C76;C77)</v>
      </c>
      <c r="C83" s="46"/>
      <c r="D83" s="31" t="s">
        <v>39</v>
      </c>
    </row>
    <row r="84" spans="1:8" x14ac:dyDescent="0.25">
      <c r="A84" s="13" t="str">
        <f ca="1">"=ZEIT(C"&amp;CELL("zeile",C79)&amp;";C"&amp;CELL("zeile",C80)&amp;";C"&amp;CELL("zeile",C81)&amp;")"</f>
        <v>=ZEIT(C79;C80;C81)</v>
      </c>
      <c r="C84" s="46"/>
      <c r="D84" s="31" t="s">
        <v>71</v>
      </c>
    </row>
    <row r="85" spans="1:8" ht="9.9499999999999993" customHeight="1" x14ac:dyDescent="0.25">
      <c r="A85" s="20"/>
    </row>
    <row r="86" spans="1:8" x14ac:dyDescent="0.25">
      <c r="A86" s="13" t="str">
        <f ca="1">"=WOCHENTAG(G"&amp;CELL("zeile",G75)&amp;")"</f>
        <v>=WOCHENTAG(G75)</v>
      </c>
      <c r="C86" s="46"/>
      <c r="D86" s="31" t="s">
        <v>74</v>
      </c>
      <c r="F86" s="34" t="s">
        <v>72</v>
      </c>
      <c r="H86" s="6" t="s">
        <v>69</v>
      </c>
    </row>
    <row r="87" spans="1:8" x14ac:dyDescent="0.25">
      <c r="A87" s="13"/>
      <c r="C87" s="46"/>
      <c r="D87" s="31" t="s">
        <v>75</v>
      </c>
      <c r="F87" s="34" t="s">
        <v>73</v>
      </c>
      <c r="H87" s="6" t="s">
        <v>70</v>
      </c>
    </row>
    <row r="88" spans="1:8" x14ac:dyDescent="0.25">
      <c r="A88" s="13"/>
      <c r="C88" s="46"/>
      <c r="D88" s="31" t="s">
        <v>83</v>
      </c>
    </row>
    <row r="89" spans="1:8" x14ac:dyDescent="0.25">
      <c r="A89" s="29" t="str">
        <f ca="1">"=TEXT(G"&amp;CELL("zeile",G75)&amp;";"&amp;CHAR(34)&amp;"TTTT"&amp;CHAR(34)&amp;")"</f>
        <v>=TEXT(G75;"TTTT")</v>
      </c>
      <c r="C89" s="46"/>
      <c r="D89" s="31" t="s">
        <v>96</v>
      </c>
    </row>
    <row r="90" spans="1:8" x14ac:dyDescent="0.25">
      <c r="D90" s="31"/>
    </row>
    <row r="91" spans="1:8" x14ac:dyDescent="0.25">
      <c r="A91" s="13" t="str">
        <f ca="1">"=ISOKALENDERWOCHE(G"&amp;CELL("zeile",G75)&amp;")"</f>
        <v>=ISOKALENDERWOCHE(G75)</v>
      </c>
      <c r="C91" s="46"/>
    </row>
    <row r="92" spans="1:8" x14ac:dyDescent="0.25">
      <c r="A92" s="13"/>
    </row>
    <row r="93" spans="1:8" ht="22.5" customHeight="1" x14ac:dyDescent="0.25">
      <c r="A93" s="41" t="s">
        <v>76</v>
      </c>
      <c r="B93" s="42"/>
      <c r="C93" s="42"/>
      <c r="D93" s="43"/>
      <c r="E93" s="43"/>
      <c r="F93" s="42"/>
      <c r="G93" s="42"/>
      <c r="H93" s="42"/>
    </row>
    <row r="94" spans="1:8" ht="5.0999999999999996" customHeight="1" x14ac:dyDescent="0.25">
      <c r="A94" s="13"/>
      <c r="C94" s="13"/>
    </row>
    <row r="95" spans="1:8" x14ac:dyDescent="0.25">
      <c r="A95" s="13" t="str">
        <f ca="1">"=TAGE(H"&amp;CELL("zeile",H97)&amp;";H"&amp;CELL("zeile",H98)&amp;")"</f>
        <v>=TAGE(H97;H98)</v>
      </c>
      <c r="C95" s="46"/>
      <c r="D95" s="30" t="s">
        <v>90</v>
      </c>
    </row>
    <row r="96" spans="1:8" ht="5.0999999999999996" customHeight="1" x14ac:dyDescent="0.25">
      <c r="A96" s="13"/>
      <c r="C96" s="13"/>
    </row>
    <row r="97" spans="1:8" x14ac:dyDescent="0.25">
      <c r="A97" s="13" t="str">
        <f ca="1">"=TAGE360(H"&amp;CELL("zeile",H98)&amp;";H"&amp;CELL("zeile",H99)&amp;";WAHR"&amp;")"</f>
        <v>=TAGE360(H98;H99;WAHR)</v>
      </c>
      <c r="C97" s="46"/>
      <c r="D97" s="30" t="s">
        <v>98</v>
      </c>
      <c r="G97" s="19" t="str">
        <f ca="1">"H"&amp;CELL("zeile",H97)</f>
        <v>H97</v>
      </c>
      <c r="H97" s="49">
        <f ca="1">TODAY()</f>
        <v>45957</v>
      </c>
    </row>
    <row r="98" spans="1:8" ht="18" customHeight="1" x14ac:dyDescent="0.25">
      <c r="A98" s="13"/>
      <c r="G98" s="19" t="str">
        <f t="shared" ref="G98:G102" ca="1" si="4">"H"&amp;CELL("zeile",H98)</f>
        <v>H98</v>
      </c>
      <c r="H98" s="49">
        <f ca="1">DATE(YEAR(H97),5,1)</f>
        <v>45778</v>
      </c>
    </row>
    <row r="99" spans="1:8" x14ac:dyDescent="0.25">
      <c r="D99" s="31" t="s">
        <v>26</v>
      </c>
      <c r="G99" s="19" t="str">
        <f t="shared" ca="1" si="4"/>
        <v>H99</v>
      </c>
      <c r="H99" s="49">
        <f ca="1">DATE(YEAR(H97),8,1)</f>
        <v>45870</v>
      </c>
    </row>
    <row r="100" spans="1:8" x14ac:dyDescent="0.25">
      <c r="D100" s="31" t="s">
        <v>27</v>
      </c>
      <c r="G100" s="19" t="str">
        <f t="shared" ca="1" si="4"/>
        <v>H100</v>
      </c>
      <c r="H100" s="49">
        <f ca="1">DATE(YEAR(H97),11,1)</f>
        <v>45962</v>
      </c>
    </row>
    <row r="101" spans="1:8" x14ac:dyDescent="0.25">
      <c r="D101" s="31" t="s">
        <v>28</v>
      </c>
      <c r="G101" s="19" t="str">
        <f t="shared" ca="1" si="4"/>
        <v>H101</v>
      </c>
      <c r="H101" s="49">
        <f ca="1">DATE(YEAR(H97),12,31)</f>
        <v>46022</v>
      </c>
    </row>
    <row r="102" spans="1:8" ht="18" customHeight="1" x14ac:dyDescent="0.25">
      <c r="E102" s="10" t="s">
        <v>44</v>
      </c>
      <c r="G102" s="19" t="str">
        <f t="shared" ca="1" si="4"/>
        <v>H102</v>
      </c>
      <c r="H102" s="50">
        <v>7</v>
      </c>
    </row>
    <row r="103" spans="1:8" ht="5.0999999999999996" customHeight="1" x14ac:dyDescent="0.25"/>
    <row r="104" spans="1:8" x14ac:dyDescent="0.25">
      <c r="A104" s="13" t="str">
        <f ca="1">"=MONATSENDE(H"&amp;CELL("zeile",H97)&amp;";H"&amp;CELL("zeile",H102)&amp;")"</f>
        <v>=MONATSENDE(H97;H102)</v>
      </c>
      <c r="C104" s="46"/>
      <c r="D104" s="30" t="s">
        <v>24</v>
      </c>
    </row>
    <row r="105" spans="1:8" x14ac:dyDescent="0.25">
      <c r="A105" s="13"/>
      <c r="D105" s="31" t="s">
        <v>77</v>
      </c>
    </row>
    <row r="106" spans="1:8" x14ac:dyDescent="0.25">
      <c r="D106" s="31" t="s">
        <v>78</v>
      </c>
    </row>
    <row r="107" spans="1:8" ht="5.0999999999999996" customHeight="1" x14ac:dyDescent="0.25">
      <c r="D107" s="31"/>
    </row>
    <row r="108" spans="1:8" x14ac:dyDescent="0.25">
      <c r="A108" s="65" t="s">
        <v>105</v>
      </c>
      <c r="B108" s="64"/>
      <c r="C108" s="46"/>
      <c r="D108" s="66" t="s">
        <v>102</v>
      </c>
      <c r="E108" s="64"/>
      <c r="F108" s="64"/>
      <c r="G108" s="64"/>
      <c r="H108" s="64"/>
    </row>
    <row r="109" spans="1:8" x14ac:dyDescent="0.25">
      <c r="A109" s="65"/>
      <c r="B109" s="64"/>
      <c r="C109" s="64"/>
      <c r="D109" s="67" t="s">
        <v>84</v>
      </c>
      <c r="E109" s="64"/>
      <c r="F109" s="64"/>
      <c r="G109" s="64"/>
      <c r="H109" s="64"/>
    </row>
    <row r="110" spans="1:8" x14ac:dyDescent="0.25">
      <c r="A110" s="65"/>
      <c r="B110" s="64"/>
      <c r="C110" s="64"/>
      <c r="D110" s="67" t="s">
        <v>103</v>
      </c>
      <c r="E110" s="64"/>
      <c r="F110" s="64"/>
      <c r="G110" s="64"/>
      <c r="H110" s="64"/>
    </row>
    <row r="111" spans="1:8" x14ac:dyDescent="0.25">
      <c r="A111" s="65"/>
      <c r="B111" s="64"/>
      <c r="C111" s="64"/>
      <c r="D111" s="67"/>
      <c r="E111" s="67" t="s">
        <v>104</v>
      </c>
      <c r="F111" s="64"/>
      <c r="G111" s="64"/>
      <c r="H111" s="64"/>
    </row>
    <row r="112" spans="1:8" ht="5.0999999999999996" customHeight="1" x14ac:dyDescent="0.25">
      <c r="D112" s="31"/>
    </row>
    <row r="113" spans="1:8" x14ac:dyDescent="0.25">
      <c r="A113" s="13" t="str">
        <f ca="1">"=EDATUM(H"&amp;CELL("zeile",H97)&amp;";H"&amp;CELL("zeile",H102)&amp;")"</f>
        <v>=EDATUM(H97;H102)</v>
      </c>
      <c r="C113" s="46"/>
      <c r="D113" s="30" t="s">
        <v>23</v>
      </c>
    </row>
    <row r="114" spans="1:8" x14ac:dyDescent="0.25">
      <c r="A114" s="13"/>
      <c r="D114" s="31" t="s">
        <v>25</v>
      </c>
    </row>
    <row r="115" spans="1:8" ht="5.0999999999999996" customHeight="1" x14ac:dyDescent="0.25">
      <c r="A115" s="13"/>
      <c r="D115" s="31"/>
      <c r="E115" s="18"/>
    </row>
    <row r="116" spans="1:8" x14ac:dyDescent="0.25">
      <c r="A116" s="13" t="str">
        <f ca="1">"=ARBEITSTAG(H"&amp;CELL("zeile",H97)&amp;";H"&amp;CELL("zeile",H102)&amp;";H"&amp;CELL("zeile",H117)&amp;":H"&amp;CELL("zeile",H118)&amp;")"</f>
        <v>=ARBEITSTAG(H97;H102;H117:H118)</v>
      </c>
    </row>
    <row r="117" spans="1:8" x14ac:dyDescent="0.25">
      <c r="A117" s="13"/>
      <c r="C117" s="46"/>
      <c r="D117" s="30" t="s">
        <v>80</v>
      </c>
      <c r="G117" s="19" t="str">
        <f ca="1">"H"&amp;CELL("zeile",H117)</f>
        <v>H117</v>
      </c>
      <c r="H117" s="49">
        <f ca="1">IF(WEEKDAY(H100+2,1)&lt;5,H100,H100+3)</f>
        <v>45962</v>
      </c>
    </row>
    <row r="118" spans="1:8" x14ac:dyDescent="0.25">
      <c r="A118" s="13"/>
      <c r="D118" s="31" t="s">
        <v>88</v>
      </c>
      <c r="E118" s="18"/>
      <c r="G118" s="19" t="str">
        <f ca="1">"H"&amp;CELL("zeile",H118)</f>
        <v>H118</v>
      </c>
      <c r="H118" s="49">
        <f ca="1">H117+1</f>
        <v>45963</v>
      </c>
    </row>
    <row r="119" spans="1:8" x14ac:dyDescent="0.25">
      <c r="D119" s="31" t="s">
        <v>87</v>
      </c>
    </row>
    <row r="120" spans="1:8" x14ac:dyDescent="0.25">
      <c r="D120" s="31" t="s">
        <v>86</v>
      </c>
    </row>
    <row r="121" spans="1:8" ht="5.0999999999999996" customHeight="1" x14ac:dyDescent="0.25">
      <c r="G121" s="23"/>
      <c r="H121" s="35"/>
    </row>
    <row r="122" spans="1:8" x14ac:dyDescent="0.25">
      <c r="A122" s="13" t="str">
        <f ca="1">"=NETTOARBEITSTAGE(H"&amp;CELL("zeile",H97)&amp;";C"&amp;CELL("zeile",H113)&amp;";H"&amp;CELL("zeile",H117)&amp;":H"&amp;CELL("zeile",H118)&amp;")"</f>
        <v>=NETTOARBEITSTAGE(H97;C113;H117:H118)</v>
      </c>
    </row>
    <row r="123" spans="1:8" ht="18" customHeight="1" x14ac:dyDescent="0.25">
      <c r="C123" s="46"/>
      <c r="D123" s="30" t="s">
        <v>85</v>
      </c>
    </row>
    <row r="124" spans="1:8" ht="18" customHeight="1" x14ac:dyDescent="0.25">
      <c r="D124" s="31" t="s">
        <v>79</v>
      </c>
    </row>
    <row r="125" spans="1:8" x14ac:dyDescent="0.25">
      <c r="D125" s="31" t="s">
        <v>86</v>
      </c>
    </row>
    <row r="126" spans="1:8" ht="20.100000000000001" customHeight="1" x14ac:dyDescent="0.25">
      <c r="A126" s="40" t="s">
        <v>99</v>
      </c>
      <c r="B126" s="40"/>
      <c r="C126" s="40"/>
      <c r="D126" s="31"/>
    </row>
    <row r="127" spans="1:8" ht="5.0999999999999996" customHeight="1" x14ac:dyDescent="0.25">
      <c r="C127" s="39"/>
      <c r="D127" s="31"/>
    </row>
    <row r="128" spans="1:8" ht="19.5" x14ac:dyDescent="0.25">
      <c r="A128" s="41" t="s">
        <v>29</v>
      </c>
      <c r="B128" s="42"/>
      <c r="C128" s="42"/>
      <c r="D128" s="43"/>
      <c r="E128" s="43"/>
      <c r="F128" s="42"/>
      <c r="G128" s="42"/>
      <c r="H128" s="42"/>
    </row>
    <row r="130" spans="1:8" x14ac:dyDescent="0.25">
      <c r="A130" s="6" t="s">
        <v>30</v>
      </c>
      <c r="C130" s="46"/>
      <c r="E130" s="6" t="s">
        <v>82</v>
      </c>
      <c r="G130" s="24" t="s">
        <v>36</v>
      </c>
      <c r="H130" s="36">
        <v>0.41666666666666669</v>
      </c>
    </row>
    <row r="131" spans="1:8" x14ac:dyDescent="0.25">
      <c r="E131" s="6" t="s">
        <v>81</v>
      </c>
      <c r="G131" s="24" t="s">
        <v>40</v>
      </c>
      <c r="H131" s="36">
        <v>0.33333333333333331</v>
      </c>
    </row>
    <row r="132" spans="1:8" x14ac:dyDescent="0.25">
      <c r="A132" s="6" t="s">
        <v>31</v>
      </c>
      <c r="C132" s="46"/>
      <c r="G132" s="24" t="s">
        <v>41</v>
      </c>
      <c r="H132" s="36">
        <v>0.41666666666666669</v>
      </c>
    </row>
    <row r="133" spans="1:8" x14ac:dyDescent="0.25">
      <c r="G133" s="24" t="s">
        <v>42</v>
      </c>
      <c r="H133" s="36">
        <v>0.25</v>
      </c>
    </row>
    <row r="134" spans="1:8" x14ac:dyDescent="0.25">
      <c r="A134" s="6" t="s">
        <v>32</v>
      </c>
      <c r="C134" s="46"/>
      <c r="G134" s="24" t="s">
        <v>43</v>
      </c>
      <c r="H134" s="36">
        <v>0.33333333333333331</v>
      </c>
    </row>
    <row r="135" spans="1:8" x14ac:dyDescent="0.25">
      <c r="A135" s="6" t="s">
        <v>33</v>
      </c>
      <c r="C135" s="46"/>
      <c r="G135" s="24"/>
      <c r="H135" s="23"/>
    </row>
    <row r="136" spans="1:8" x14ac:dyDescent="0.25">
      <c r="A136" s="6" t="s">
        <v>34</v>
      </c>
      <c r="C136" s="46"/>
      <c r="G136" s="24" t="s">
        <v>37</v>
      </c>
      <c r="H136" s="48"/>
    </row>
    <row r="138" spans="1:8" x14ac:dyDescent="0.25">
      <c r="A138" s="6" t="s">
        <v>35</v>
      </c>
      <c r="C138" s="46"/>
    </row>
  </sheetData>
  <conditionalFormatting sqref="A75:C89">
    <cfRule type="containsText" dxfId="41" priority="4" operator="containsText" text="[Lücke]">
      <formula>NOT(ISERROR(SEARCH("[Lücke]",A75)))</formula>
    </cfRule>
  </conditionalFormatting>
  <conditionalFormatting sqref="A91:C92">
    <cfRule type="containsText" dxfId="40" priority="5" operator="containsText" text="[Lücke]">
      <formula>NOT(ISERROR(SEARCH("[Lücke]",A91)))</formula>
    </cfRule>
  </conditionalFormatting>
  <conditionalFormatting sqref="A95:C99">
    <cfRule type="containsText" dxfId="39" priority="1" operator="containsText" text="[Lücke]">
      <formula>NOT(ISERROR(SEARCH("[Lücke]",A95)))</formula>
    </cfRule>
  </conditionalFormatting>
  <conditionalFormatting sqref="A102:C102">
    <cfRule type="containsText" dxfId="38" priority="3" operator="containsText" text="[Lücke]">
      <formula>NOT(ISERROR(SEARCH("[Lücke]",A102)))</formula>
    </cfRule>
  </conditionalFormatting>
  <conditionalFormatting sqref="A104:C123">
    <cfRule type="containsText" dxfId="37" priority="2" operator="containsText" text="[Lücke]">
      <formula>NOT(ISERROR(SEARCH("[Lücke]",A104)))</formula>
    </cfRule>
  </conditionalFormatting>
  <conditionalFormatting sqref="A63:D67">
    <cfRule type="containsText" dxfId="36" priority="6" operator="containsText" text="[Lücke]">
      <formula>NOT(ISERROR(SEARCH("[Lücke]",A63)))</formula>
    </cfRule>
  </conditionalFormatting>
  <conditionalFormatting sqref="A1:F4 A5:E9 A14:C19 A20:D20 A21:C26 D25:E26 A27:D27 A30 E30 B31 E32:E33 A32:B34 A38 G38:G40 G44 B48:D50 G50:G61 B51:B52 B54 B61:D61 E64:E65 E66:F67 A68:B71 A72:D72 A74:D74 E75 D75:D78 E76:F78 D79:E79 E90:F92 D97:H97 E98:F98 G98:H102 D99:F99 D101 E102:F112 D104:D112 D113:F120 G117:H118 E121:H121 G130:H136 B140 E140:F146 A141:B146">
    <cfRule type="containsText" dxfId="35" priority="69" operator="containsText" text="[Lücke]">
      <formula>NOT(ISERROR(SEARCH("[Lücke]",A1)))</formula>
    </cfRule>
  </conditionalFormatting>
  <conditionalFormatting sqref="A10:F13">
    <cfRule type="containsText" dxfId="34" priority="26" operator="containsText" text="[Lücke]">
      <formula>NOT(ISERROR(SEARCH("[Lücke]",A10)))</formula>
    </cfRule>
  </conditionalFormatting>
  <conditionalFormatting sqref="A28:F29">
    <cfRule type="containsText" dxfId="33" priority="65" operator="containsText" text="[Lücke]">
      <formula>NOT(ISERROR(SEARCH("[Lücke]",A28)))</formula>
    </cfRule>
  </conditionalFormatting>
  <conditionalFormatting sqref="A35:F37 A40:C40">
    <cfRule type="containsText" dxfId="32" priority="62" operator="containsText" text="[Lücke]">
      <formula>NOT(ISERROR(SEARCH("[Lücke]",A35)))</formula>
    </cfRule>
  </conditionalFormatting>
  <conditionalFormatting sqref="A62:F62">
    <cfRule type="containsText" dxfId="31" priority="59" operator="containsText" text="[Lücke]">
      <formula>NOT(ISERROR(SEARCH("[Lücke]",A62)))</formula>
    </cfRule>
  </conditionalFormatting>
  <conditionalFormatting sqref="A73:F73">
    <cfRule type="containsText" dxfId="29" priority="57" operator="containsText" text="[Lücke]">
      <formula>NOT(ISERROR(SEARCH("[Lücke]",A73)))</formula>
    </cfRule>
  </conditionalFormatting>
  <conditionalFormatting sqref="A93:F94 D95:F96">
    <cfRule type="containsText" dxfId="28" priority="27" operator="containsText" text="[Lücke]">
      <formula>NOT(ISERROR(SEARCH("[Lücke]",A93)))</formula>
    </cfRule>
  </conditionalFormatting>
  <conditionalFormatting sqref="B53:D53">
    <cfRule type="containsText" dxfId="27" priority="9" operator="containsText" text="[Lücke]">
      <formula>NOT(ISERROR(SEARCH("[Lücke]",B53)))</formula>
    </cfRule>
  </conditionalFormatting>
  <conditionalFormatting sqref="C41:C43">
    <cfRule type="containsText" dxfId="26" priority="52" operator="containsText" text="[Lücke]">
      <formula>NOT(ISERROR(SEARCH("[Lücke]",C41)))</formula>
    </cfRule>
  </conditionalFormatting>
  <conditionalFormatting sqref="C55:C57">
    <cfRule type="containsText" dxfId="25" priority="56" operator="containsText" text="[Lücke]">
      <formula>NOT(ISERROR(SEARCH("[Lücke]",C55)))</formula>
    </cfRule>
  </conditionalFormatting>
  <conditionalFormatting sqref="C38:D38 C45:D47">
    <cfRule type="containsText" dxfId="24" priority="13" operator="containsText" text="[Lücke]">
      <formula>NOT(ISERROR(SEARCH("[Lücke]",C38)))</formula>
    </cfRule>
  </conditionalFormatting>
  <conditionalFormatting sqref="C59:D59">
    <cfRule type="containsText" dxfId="23" priority="7" operator="containsText" text="[Lücke]">
      <formula>NOT(ISERROR(SEARCH("[Lücke]",C59)))</formula>
    </cfRule>
  </conditionalFormatting>
  <conditionalFormatting sqref="D30:D31">
    <cfRule type="containsText" dxfId="22" priority="15" operator="containsText" text="[Lücke]">
      <formula>NOT(ISERROR(SEARCH("[Lücke]",D30)))</formula>
    </cfRule>
  </conditionalFormatting>
  <conditionalFormatting sqref="D33:D34">
    <cfRule type="containsText" dxfId="21" priority="14" operator="containsText" text="[Lücke]">
      <formula>NOT(ISERROR(SEARCH("[Lücke]",D33)))</formula>
    </cfRule>
  </conditionalFormatting>
  <conditionalFormatting sqref="D40:D41">
    <cfRule type="containsText" dxfId="20" priority="11" operator="containsText" text="[Lücke]">
      <formula>NOT(ISERROR(SEARCH("[Lücke]",D40)))</formula>
    </cfRule>
  </conditionalFormatting>
  <conditionalFormatting sqref="D43">
    <cfRule type="containsText" dxfId="19" priority="10" operator="containsText" text="[Lücke]">
      <formula>NOT(ISERROR(SEARCH("[Lücke]",D43)))</formula>
    </cfRule>
  </conditionalFormatting>
  <conditionalFormatting sqref="D55:D56">
    <cfRule type="containsText" dxfId="18" priority="8" operator="containsText" text="[Lücke]">
      <formula>NOT(ISERROR(SEARCH("[Lücke]",D55)))</formula>
    </cfRule>
  </conditionalFormatting>
  <conditionalFormatting sqref="D21:E23">
    <cfRule type="containsText" dxfId="17" priority="68" operator="containsText" text="[Lücke]">
      <formula>NOT(ISERROR(SEARCH("[Lücke]",D21)))</formula>
    </cfRule>
  </conditionalFormatting>
  <conditionalFormatting sqref="D14:F14 D15:E19">
    <cfRule type="containsText" dxfId="16" priority="66" operator="containsText" text="[Lücke]">
      <formula>NOT(ISERROR(SEARCH("[Lücke]",D14)))</formula>
    </cfRule>
  </conditionalFormatting>
  <conditionalFormatting sqref="D68:F71">
    <cfRule type="containsText" dxfId="15" priority="25" operator="containsText" text="[Lücke]">
      <formula>NOT(ISERROR(SEARCH("[Lücke]",D68)))</formula>
    </cfRule>
  </conditionalFormatting>
  <conditionalFormatting sqref="D80:F89">
    <cfRule type="containsText" dxfId="14" priority="43" operator="containsText" text="[Lücke]">
      <formula>NOT(ISERROR(SEARCH("[Lücke]",D80)))</formula>
    </cfRule>
  </conditionalFormatting>
  <conditionalFormatting sqref="D122:F123 A124:F139">
    <cfRule type="containsText" dxfId="13" priority="32" operator="containsText" text="[Lücke]">
      <formula>NOT(ISERROR(SEARCH("[Lücke]",A122)))</formula>
    </cfRule>
  </conditionalFormatting>
  <conditionalFormatting sqref="E9:G9">
    <cfRule type="containsText" dxfId="11" priority="67" operator="containsText" text="[Lücke]">
      <formula>NOT(ISERROR(SEARCH("[Lücke]",E9)))</formula>
    </cfRule>
  </conditionalFormatting>
  <conditionalFormatting sqref="F15:F18">
    <cfRule type="containsText" dxfId="10" priority="16" operator="containsText" text="[Lücke]">
      <formula>NOT(ISERROR(SEARCH("[Lücke]",F15)))</formula>
    </cfRule>
  </conditionalFormatting>
  <conditionalFormatting sqref="F21">
    <cfRule type="containsText" dxfId="9" priority="17" operator="containsText" text="[Lücke]">
      <formula>NOT(ISERROR(SEARCH("[Lücke]",F21)))</formula>
    </cfRule>
  </conditionalFormatting>
  <conditionalFormatting sqref="F23 F25">
    <cfRule type="containsText" dxfId="8" priority="18" operator="containsText" text="[Lücke]">
      <formula>NOT(ISERROR(SEARCH("[Lücke]",F23)))</formula>
    </cfRule>
  </conditionalFormatting>
  <conditionalFormatting sqref="F53:F54">
    <cfRule type="containsText" dxfId="7" priority="49" operator="containsText" text="[Lücke]">
      <formula>NOT(ISERROR(SEARCH("[Lücke]",F53)))</formula>
    </cfRule>
  </conditionalFormatting>
  <conditionalFormatting sqref="F56:F57">
    <cfRule type="containsText" dxfId="6" priority="48" operator="containsText" text="[Lücke]">
      <formula>NOT(ISERROR(SEARCH("[Lücke]",F56)))</formula>
    </cfRule>
  </conditionalFormatting>
  <conditionalFormatting sqref="F59:F60">
    <cfRule type="containsText" dxfId="5" priority="46" operator="containsText" text="[Lücke]">
      <formula>NOT(ISERROR(SEARCH("[Lücke]",F59)))</formula>
    </cfRule>
  </conditionalFormatting>
  <conditionalFormatting sqref="F5:H8">
    <cfRule type="containsText" dxfId="4" priority="19" operator="containsText" text="[Lücke]">
      <formula>NOT(ISERROR(SEARCH("[Lücke]",F5)))</formula>
    </cfRule>
  </conditionalFormatting>
  <conditionalFormatting sqref="G64:G65">
    <cfRule type="containsText" dxfId="3" priority="58" operator="containsText" text="[Lücke]">
      <formula>NOT(ISERROR(SEARCH("[Lücke]",G64)))</formula>
    </cfRule>
  </conditionalFormatting>
  <conditionalFormatting sqref="G75">
    <cfRule type="containsText" dxfId="1" priority="45" operator="containsText" text="[Lücke]">
      <formula>NOT(ISERROR(SEARCH("[Lücke]",G75)))</formula>
    </cfRule>
  </conditionalFormatting>
  <conditionalFormatting sqref="G79">
    <cfRule type="containsText" dxfId="0" priority="44" operator="containsText" text="[Lücke]">
      <formula>NOT(ISERROR(SEARCH("[Lücke]",G79)))</formula>
    </cfRule>
  </conditionalFormatting>
  <pageMargins left="0.59055118110236227" right="0.59055118110236227" top="1.1417322834645669" bottom="0.11811023622047245" header="0.51181102362204722" footer="0"/>
  <pageSetup paperSize="9" orientation="landscape" r:id="rId1"/>
  <headerFooter>
    <oddHeader>&amp;L&amp;"-,Fett"&amp;18&amp;K04-021Rechnen mit Datum und Zeit&amp;C&amp;"-,Fett"&amp;12&amp;K04-023&amp;P/&amp;N&amp;R&amp;"-,Fett"&amp;K04-022&amp;G</oddHeader>
  </headerFooter>
  <rowBreaks count="4" manualBreakCount="4">
    <brk id="27" max="16383" man="1"/>
    <brk id="61" max="7" man="1"/>
    <brk id="92" max="7" man="1"/>
    <brk id="127" max="7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showGridLines="0" zoomScale="136" zoomScaleNormal="136" workbookViewId="0"/>
  </sheetViews>
  <sheetFormatPr baseColWidth="10" defaultColWidth="11.42578125" defaultRowHeight="15" x14ac:dyDescent="0.25"/>
  <cols>
    <col min="1" max="2" width="11.42578125" style="1"/>
    <col min="3" max="3" width="6.7109375" style="1" customWidth="1"/>
    <col min="4" max="4" width="11.42578125" style="1"/>
    <col min="5" max="5" width="6.7109375" style="1" customWidth="1"/>
    <col min="6" max="6" width="11.42578125" style="1"/>
    <col min="7" max="7" width="6.7109375" style="1" customWidth="1"/>
    <col min="8" max="9" width="11.42578125" style="1"/>
    <col min="10" max="10" width="5.85546875" style="1" customWidth="1"/>
    <col min="11" max="11" width="5.7109375" style="1" customWidth="1"/>
    <col min="12" max="16384" width="11.4257812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</row>
    <row r="2" spans="1:11" ht="15.75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11" ht="15.75" thickTop="1" x14ac:dyDescent="0.25">
      <c r="A3" s="3">
        <v>1</v>
      </c>
      <c r="B3" s="4">
        <v>2</v>
      </c>
      <c r="C3" s="60" t="s">
        <v>45</v>
      </c>
      <c r="D3" s="4">
        <v>32</v>
      </c>
      <c r="E3" s="60" t="s">
        <v>45</v>
      </c>
      <c r="F3" s="4">
        <v>367</v>
      </c>
      <c r="G3" s="60" t="s">
        <v>45</v>
      </c>
      <c r="H3" s="5">
        <v>41800</v>
      </c>
      <c r="I3" s="5">
        <v>41801</v>
      </c>
      <c r="J3" s="62"/>
      <c r="K3" s="2"/>
    </row>
    <row r="4" spans="1:11" ht="38.25" customHeight="1" thickBot="1" x14ac:dyDescent="0.3">
      <c r="A4" s="59">
        <f>A3</f>
        <v>1</v>
      </c>
      <c r="B4" s="58">
        <f t="shared" ref="B4:F4" si="0">B3</f>
        <v>2</v>
      </c>
      <c r="C4" s="61"/>
      <c r="D4" s="58">
        <f t="shared" si="0"/>
        <v>32</v>
      </c>
      <c r="E4" s="61"/>
      <c r="F4" s="58">
        <f t="shared" si="0"/>
        <v>367</v>
      </c>
      <c r="G4" s="61"/>
      <c r="H4" s="58">
        <f t="shared" ref="H4" si="1">H3</f>
        <v>41800</v>
      </c>
      <c r="I4" s="58">
        <f>I3</f>
        <v>41801</v>
      </c>
      <c r="J4" s="63"/>
      <c r="K4" s="2"/>
    </row>
    <row r="5" spans="1:11" ht="15.75" thickTop="1" x14ac:dyDescent="0.25"/>
  </sheetData>
  <mergeCells count="4">
    <mergeCell ref="C3:C4"/>
    <mergeCell ref="E3:E4"/>
    <mergeCell ref="G3:G4"/>
    <mergeCell ref="J3:J4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Rechnen mit Datum und Zeit</vt:lpstr>
      <vt:lpstr>Zeitstrahl</vt:lpstr>
      <vt:lpstr>'Rechnen mit Datum und Zeit'!Druckbereich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Lippuner</dc:creator>
  <cp:lastModifiedBy>Lippuner Jürg BZBS</cp:lastModifiedBy>
  <cp:lastPrinted>2025-10-27T18:39:50Z</cp:lastPrinted>
  <dcterms:created xsi:type="dcterms:W3CDTF">2009-01-18T15:08:38Z</dcterms:created>
  <dcterms:modified xsi:type="dcterms:W3CDTF">2025-10-27T18:39:55Z</dcterms:modified>
</cp:coreProperties>
</file>