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76282FAD-46E7-4B7D-9A17-42B74D167694}" xr6:coauthVersionLast="47" xr6:coauthVersionMax="47" xr10:uidLastSave="{00000000-0000-0000-0000-000000000000}"/>
  <bookViews>
    <workbookView xWindow="-120" yWindow="-120" windowWidth="29040" windowHeight="15720" xr2:uid="{A6A8E468-FD3C-4BF8-9C88-1B3BA5C42F11}"/>
  </bookViews>
  <sheets>
    <sheet name="Pakete" sheetId="1" r:id="rId1"/>
    <sheet name="Pakete_Lösung" sheetId="2" state="hidden" r:id="rId2"/>
    <sheet name="Wind" sheetId="3" r:id="rId3"/>
    <sheet name="Wind_Lösung" sheetId="5" state="hidden" r:id="rId4"/>
    <sheet name="Windskala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5" i="5" l="1" a="1"/>
  <c r="I5" i="5" s="1"/>
  <c r="N4" i="3" s="1" a="1"/>
  <c r="N4" i="3" s="1"/>
  <c r="N3" i="3" s="1"/>
  <c r="L4" i="3" a="1"/>
  <c r="L4" i="3" s="1"/>
  <c r="G1" i="3" s="1"/>
  <c r="K4" i="3" a="1"/>
  <c r="K4" i="3" s="1"/>
  <c r="K3" i="3" s="1"/>
  <c r="M4" i="3" a="1"/>
  <c r="M4" i="3" s="1"/>
  <c r="M3" i="3" s="1"/>
  <c r="I21" i="5" a="1"/>
  <c r="I21" i="5" s="1"/>
  <c r="H21" i="5"/>
  <c r="G21" i="5"/>
  <c r="F21" i="5"/>
  <c r="I20" i="5" a="1"/>
  <c r="I20" i="5" s="1"/>
  <c r="H20" i="5"/>
  <c r="G20" i="5"/>
  <c r="F20" i="5"/>
  <c r="I19" i="5" a="1"/>
  <c r="I19" i="5" s="1"/>
  <c r="H19" i="5"/>
  <c r="G19" i="5"/>
  <c r="F19" i="5"/>
  <c r="I18" i="5"/>
  <c r="I18" i="5" a="1"/>
  <c r="H18" i="5"/>
  <c r="G18" i="5"/>
  <c r="F18" i="5"/>
  <c r="I17" i="5" a="1"/>
  <c r="I17" i="5" s="1"/>
  <c r="H17" i="5"/>
  <c r="G17" i="5"/>
  <c r="F17" i="5"/>
  <c r="I16" i="5" a="1"/>
  <c r="I16" i="5" s="1"/>
  <c r="H16" i="5"/>
  <c r="G16" i="5"/>
  <c r="F16" i="5"/>
  <c r="I15" i="5" a="1"/>
  <c r="I15" i="5" s="1"/>
  <c r="H15" i="5"/>
  <c r="G15" i="5"/>
  <c r="F15" i="5"/>
  <c r="I14" i="5" a="1"/>
  <c r="I14" i="5" s="1"/>
  <c r="H14" i="5"/>
  <c r="G14" i="5"/>
  <c r="F14" i="5"/>
  <c r="I13" i="5" a="1"/>
  <c r="I13" i="5" s="1"/>
  <c r="H13" i="5"/>
  <c r="G13" i="5"/>
  <c r="F13" i="5"/>
  <c r="I12" i="5" a="1"/>
  <c r="I12" i="5" s="1"/>
  <c r="H12" i="5"/>
  <c r="G12" i="5"/>
  <c r="F12" i="5"/>
  <c r="I11" i="5" a="1"/>
  <c r="I11" i="5" s="1"/>
  <c r="H11" i="5"/>
  <c r="G11" i="5"/>
  <c r="F11" i="5"/>
  <c r="I10" i="5"/>
  <c r="I10" i="5" a="1"/>
  <c r="H10" i="5"/>
  <c r="G10" i="5"/>
  <c r="F10" i="5"/>
  <c r="I9" i="5" a="1"/>
  <c r="I9" i="5" s="1"/>
  <c r="H9" i="5"/>
  <c r="G9" i="5"/>
  <c r="F9" i="5"/>
  <c r="I8" i="5"/>
  <c r="I8" i="5" a="1"/>
  <c r="H8" i="5"/>
  <c r="G8" i="5"/>
  <c r="F8" i="5"/>
  <c r="I7" i="5" a="1"/>
  <c r="I7" i="5" s="1"/>
  <c r="H7" i="5"/>
  <c r="G7" i="5"/>
  <c r="F7" i="5"/>
  <c r="I6" i="5" a="1"/>
  <c r="I6" i="5" s="1"/>
  <c r="H6" i="5"/>
  <c r="G6" i="5"/>
  <c r="F6" i="5"/>
  <c r="H5" i="5"/>
  <c r="G5" i="5"/>
  <c r="F5" i="5"/>
  <c r="I4" i="5" a="1"/>
  <c r="I4" i="5" s="1"/>
  <c r="H4" i="5"/>
  <c r="G4" i="5"/>
  <c r="F4" i="5"/>
  <c r="I1" i="3" l="1"/>
  <c r="H1" i="3"/>
  <c r="L3" i="3"/>
  <c r="F1" i="3"/>
  <c r="K33" i="2" l="1" a="1"/>
  <c r="K33" i="2" s="1"/>
  <c r="E33" i="2" a="1"/>
  <c r="E33" i="2" s="1"/>
  <c r="F33" i="2" s="1"/>
  <c r="K32" i="2" a="1"/>
  <c r="K32" i="2" s="1"/>
  <c r="E32" i="2" a="1"/>
  <c r="E32" i="2" s="1"/>
  <c r="F32" i="2" s="1"/>
  <c r="K31" i="2" a="1"/>
  <c r="K31" i="2" s="1"/>
  <c r="E31" i="2" a="1"/>
  <c r="E31" i="2" s="1"/>
  <c r="F31" i="2" s="1"/>
  <c r="K30" i="2" a="1"/>
  <c r="K30" i="2" s="1"/>
  <c r="E30" i="2" a="1"/>
  <c r="E30" i="2" s="1"/>
  <c r="F30" i="2" s="1"/>
  <c r="K29" i="2"/>
  <c r="K29" i="2" a="1"/>
  <c r="E29" i="2" a="1"/>
  <c r="E29" i="2" s="1"/>
  <c r="F29" i="2" s="1"/>
  <c r="K28" i="2" a="1"/>
  <c r="K28" i="2" s="1"/>
  <c r="E28" i="2"/>
  <c r="F28" i="2" s="1"/>
  <c r="E28" i="2" a="1"/>
  <c r="K27" i="2"/>
  <c r="K27" i="2" a="1"/>
  <c r="E27" i="2"/>
  <c r="F27" i="2" s="1"/>
  <c r="E27" i="2" a="1"/>
  <c r="K26" i="2" a="1"/>
  <c r="K26" i="2" s="1"/>
  <c r="E26" i="2" a="1"/>
  <c r="E26" i="2" s="1"/>
  <c r="F26" i="2" s="1"/>
  <c r="K25" i="2" a="1"/>
  <c r="K25" i="2" s="1"/>
  <c r="E25" i="2" a="1"/>
  <c r="E25" i="2" s="1"/>
  <c r="F25" i="2" s="1"/>
  <c r="K24" i="2" a="1"/>
  <c r="K24" i="2" s="1"/>
  <c r="E24" i="2" a="1"/>
  <c r="E24" i="2" s="1"/>
  <c r="F24" i="2" s="1"/>
  <c r="K23" i="2" a="1"/>
  <c r="K23" i="2" s="1"/>
  <c r="E23" i="2" a="1"/>
  <c r="E23" i="2" s="1"/>
  <c r="F23" i="2" s="1"/>
  <c r="K22" i="2" a="1"/>
  <c r="K22" i="2" s="1"/>
  <c r="E22" i="2" a="1"/>
  <c r="E22" i="2" s="1"/>
  <c r="F22" i="2" s="1"/>
  <c r="K21" i="2"/>
  <c r="K21" i="2" a="1"/>
  <c r="E21" i="2" a="1"/>
  <c r="E21" i="2" s="1"/>
  <c r="F21" i="2" s="1"/>
  <c r="K20" i="2"/>
  <c r="K20" i="2" a="1"/>
  <c r="E20" i="2"/>
  <c r="F20" i="2" s="1"/>
  <c r="E20" i="2" a="1"/>
  <c r="K19" i="2" a="1"/>
  <c r="K19" i="2" s="1"/>
  <c r="E19" i="2" a="1"/>
  <c r="E19" i="2" s="1"/>
  <c r="F19" i="2" s="1"/>
  <c r="K18" i="2" a="1"/>
  <c r="K18" i="2" s="1"/>
  <c r="E18" i="2" a="1"/>
  <c r="E18" i="2" s="1"/>
  <c r="F18" i="2" s="1"/>
  <c r="K17" i="2"/>
  <c r="K17" i="2" a="1"/>
  <c r="E17" i="2" a="1"/>
  <c r="E17" i="2" s="1"/>
  <c r="F17" i="2" s="1"/>
  <c r="K16" i="2" a="1"/>
  <c r="K16" i="2" s="1"/>
  <c r="E16" i="2" a="1"/>
  <c r="E16" i="2" s="1"/>
  <c r="F16" i="2" s="1"/>
  <c r="K15" i="2" a="1"/>
  <c r="K15" i="2" s="1"/>
  <c r="E15" i="2" a="1"/>
  <c r="E15" i="2" s="1"/>
  <c r="F15" i="2" s="1"/>
  <c r="K14" i="2" a="1"/>
  <c r="K14" i="2" s="1"/>
  <c r="E14" i="2" a="1"/>
  <c r="E14" i="2" s="1"/>
  <c r="F14" i="2" s="1"/>
  <c r="K13" i="2"/>
  <c r="K13" i="2" a="1"/>
  <c r="E13" i="2" a="1"/>
  <c r="E13" i="2" s="1"/>
  <c r="F13" i="2" s="1"/>
  <c r="K12" i="2" a="1"/>
  <c r="K12" i="2" s="1"/>
  <c r="E12" i="2"/>
  <c r="F12" i="2" s="1"/>
  <c r="E12" i="2" a="1"/>
  <c r="K11" i="2" a="1"/>
  <c r="K11" i="2" s="1"/>
  <c r="E11" i="2"/>
  <c r="E11" i="2" a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29" i="1" a="1"/>
  <c r="K29" i="1" s="1"/>
  <c r="K30" i="1" a="1"/>
  <c r="K30" i="1" s="1"/>
  <c r="K31" i="1" a="1"/>
  <c r="K31" i="1" s="1"/>
  <c r="K32" i="1" a="1"/>
  <c r="K32" i="1" s="1"/>
  <c r="K33" i="1" a="1"/>
  <c r="K33" i="1" s="1"/>
  <c r="K11" i="1" a="1"/>
  <c r="K11" i="1" s="1"/>
  <c r="E35" i="2" l="1"/>
  <c r="K35" i="2"/>
  <c r="F11" i="2"/>
  <c r="F23" i="1"/>
  <c r="F22" i="1"/>
  <c r="F26" i="1"/>
  <c r="F25" i="1"/>
  <c r="F24" i="1"/>
  <c r="F27" i="1"/>
  <c r="F11" i="1"/>
  <c r="F32" i="1"/>
  <c r="F21" i="1"/>
  <c r="F18" i="1"/>
  <c r="F20" i="1"/>
  <c r="F19" i="1"/>
  <c r="F33" i="1"/>
  <c r="F15" i="1"/>
  <c r="F30" i="1"/>
  <c r="F14" i="1"/>
  <c r="F31" i="1"/>
  <c r="F29" i="1"/>
  <c r="F13" i="1"/>
  <c r="F28" i="1"/>
  <c r="F12" i="1"/>
  <c r="F16" i="1"/>
  <c r="F17" i="1"/>
  <c r="K35" i="1"/>
  <c r="F35" i="2" l="1"/>
  <c r="F3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<sst xmlns="http://schemas.openxmlformats.org/spreadsheetml/2006/main" count="284" uniqueCount="166">
  <si>
    <t>Postausgang Pakete</t>
  </si>
  <si>
    <t>Preistabelle</t>
  </si>
  <si>
    <t>Datum</t>
  </si>
  <si>
    <t>Adressat</t>
  </si>
  <si>
    <t>Gewicht</t>
  </si>
  <si>
    <t>Priority</t>
  </si>
  <si>
    <t>Kosten</t>
  </si>
  <si>
    <t>Gewicht bis</t>
  </si>
  <si>
    <t>PostPac Priority</t>
  </si>
  <si>
    <t>PostPac Economy</t>
  </si>
  <si>
    <t>Allgäuer</t>
  </si>
  <si>
    <t>Brenner</t>
  </si>
  <si>
    <t>Balzer</t>
  </si>
  <si>
    <t>Büchel</t>
  </si>
  <si>
    <t>Bernegger</t>
  </si>
  <si>
    <t>Bischoff</t>
  </si>
  <si>
    <t>Beck</t>
  </si>
  <si>
    <t>Aemisegger</t>
  </si>
  <si>
    <t>Brendle</t>
  </si>
  <si>
    <t>Ammann</t>
  </si>
  <si>
    <t>Biedermann</t>
  </si>
  <si>
    <t>Bislin</t>
  </si>
  <si>
    <t>Battaglia</t>
  </si>
  <si>
    <t>Aebi</t>
  </si>
  <si>
    <t>Agerer</t>
  </si>
  <si>
    <t>Burkhalter</t>
  </si>
  <si>
    <t>Belleville</t>
  </si>
  <si>
    <t>Andexlinger</t>
  </si>
  <si>
    <t>Bühler</t>
  </si>
  <si>
    <t>Berger</t>
  </si>
  <si>
    <t>Baumann</t>
  </si>
  <si>
    <t>Bargetze</t>
  </si>
  <si>
    <t>Bokstaller</t>
  </si>
  <si>
    <t>Windstärke</t>
  </si>
  <si>
    <t>in
km/h</t>
  </si>
  <si>
    <t>in
Knoten</t>
  </si>
  <si>
    <t>Wellenhöhe
in m</t>
  </si>
  <si>
    <t>Wind-Bezeichnung</t>
  </si>
  <si>
    <t>Binnensee</t>
  </si>
  <si>
    <t>W</t>
  </si>
  <si>
    <t>SW</t>
  </si>
  <si>
    <t>Windgeschwindigkeit</t>
  </si>
  <si>
    <t>Wellenhöhe (m)</t>
  </si>
  <si>
    <t>in Beaufort</t>
  </si>
  <si>
    <t>m/s</t>
  </si>
  <si>
    <t>km/h</t>
  </si>
  <si>
    <t>mph</t>
  </si>
  <si>
    <t>Knoten</t>
  </si>
  <si>
    <t>Tiefsee
(Atlantik)</t>
  </si>
  <si>
    <t>0–0.2</t>
  </si>
  <si>
    <t>0−1.1</t>
  </si>
  <si>
    <t>−</t>
  </si>
  <si>
    <t>0.3–1.5</t>
  </si>
  <si>
    <t>1–5</t>
  </si>
  <si>
    <t>1.2−4.5</t>
  </si>
  <si>
    <t>1−3</t>
  </si>
  <si>
    <t>0.0−0.2</t>
  </si>
  <si>
    <t>1.6–3.3</t>
  </si>
  <si>
    <t>6–11</t>
  </si>
  <si>
    <t>4.6−8.0</t>
  </si>
  <si>
    <t>4−6</t>
  </si>
  <si>
    <t>0.5−0.75</t>
  </si>
  <si>
    <t>3.4–5.4</t>
  </si>
  <si>
    <t>12–19</t>
  </si>
  <si>
    <t>8.1−12.6</t>
  </si>
  <si>
    <t>7−10</t>
  </si>
  <si>
    <t>5.5–7.9</t>
  </si>
  <si>
    <t>20–28</t>
  </si>
  <si>
    <t>12.7−18.3</t>
  </si>
  <si>
    <t>11−15</t>
  </si>
  <si>
    <t>0.8−1.2</t>
  </si>
  <si>
    <t>8.0–10.7</t>
  </si>
  <si>
    <t>29–38</t>
  </si>
  <si>
    <t>18.4−25.2</t>
  </si>
  <si>
    <t>16−21</t>
  </si>
  <si>
    <t>1.2−2.0</t>
  </si>
  <si>
    <t>10.8–13.8</t>
  </si>
  <si>
    <t>39–49</t>
  </si>
  <si>
    <t>25.3−32.1</t>
  </si>
  <si>
    <t>22−27</t>
  </si>
  <si>
    <t>2.0−3.5</t>
  </si>
  <si>
    <t>13.9–17.1</t>
  </si>
  <si>
    <t>50–61</t>
  </si>
  <si>
    <t>32.2−39.0</t>
  </si>
  <si>
    <t>28−33</t>
  </si>
  <si>
    <t>3.5−6.0</t>
  </si>
  <si>
    <t>17.2–20.7</t>
  </si>
  <si>
    <t>62–74</t>
  </si>
  <si>
    <t>39.1−47.1</t>
  </si>
  <si>
    <t>34−40</t>
  </si>
  <si>
    <t>mehr als 6.0</t>
  </si>
  <si>
    <t>20.8–24.4</t>
  </si>
  <si>
    <t>75–88</t>
  </si>
  <si>
    <t>47.2−55.1</t>
  </si>
  <si>
    <t>41−47</t>
  </si>
  <si>
    <t>24.5–28.4</t>
  </si>
  <si>
    <t>89–102</t>
  </si>
  <si>
    <t>55.2−64.3</t>
  </si>
  <si>
    <t>48−55</t>
  </si>
  <si>
    <t>bis 20.0</t>
  </si>
  <si>
    <t>28.5–32.6</t>
  </si>
  <si>
    <t>103–117</t>
  </si>
  <si>
    <t>64.4−73.5</t>
  </si>
  <si>
    <t>56−63</t>
  </si>
  <si>
    <t>32.7–36.9</t>
  </si>
  <si>
    <t>118–133</t>
  </si>
  <si>
    <t>&gt;73.6</t>
  </si>
  <si>
    <t>64−71</t>
  </si>
  <si>
    <t>Walchensee</t>
  </si>
  <si>
    <t>O</t>
  </si>
  <si>
    <t>S</t>
  </si>
  <si>
    <t>N</t>
  </si>
  <si>
    <t>NO</t>
  </si>
  <si>
    <t>Wind-Richtung</t>
  </si>
  <si>
    <t>Surfspot</t>
  </si>
  <si>
    <t>Land</t>
  </si>
  <si>
    <t>Windstärke (Beaufort)</t>
  </si>
  <si>
    <t>Pipeline</t>
  </si>
  <si>
    <t>Hawaii, USA</t>
  </si>
  <si>
    <t>Uluwatu</t>
  </si>
  <si>
    <t>Bali, Indonesien</t>
  </si>
  <si>
    <t>Jeffreys Bay</t>
  </si>
  <si>
    <t>Südafrika</t>
  </si>
  <si>
    <t>Hossegor</t>
  </si>
  <si>
    <t>Frankreich</t>
  </si>
  <si>
    <t>Mundaka</t>
  </si>
  <si>
    <t>Spanien</t>
  </si>
  <si>
    <t>Snapper Rocks</t>
  </si>
  <si>
    <t>Australien</t>
  </si>
  <si>
    <t>NW</t>
  </si>
  <si>
    <t>Ericeira</t>
  </si>
  <si>
    <t>Portugal</t>
  </si>
  <si>
    <t>Tamarindo</t>
  </si>
  <si>
    <t>Costa Rica</t>
  </si>
  <si>
    <t>Puerto Escondido</t>
  </si>
  <si>
    <t>Mexiko</t>
  </si>
  <si>
    <t>El Médano</t>
  </si>
  <si>
    <t>Teneriffa, Spanien</t>
  </si>
  <si>
    <t>Tofino</t>
  </si>
  <si>
    <t>Kanada</t>
  </si>
  <si>
    <t>Taghazout</t>
  </si>
  <si>
    <t>Marokko</t>
  </si>
  <si>
    <t>Silvaplanersee</t>
  </si>
  <si>
    <t>Schweiz</t>
  </si>
  <si>
    <t>Deutschland</t>
  </si>
  <si>
    <t>Neusiedler See</t>
  </si>
  <si>
    <t>Österreich</t>
  </si>
  <si>
    <t>Lake Arenal</t>
  </si>
  <si>
    <t>Lake Garda</t>
  </si>
  <si>
    <t>Italien</t>
  </si>
  <si>
    <t>Lake Taupo</t>
  </si>
  <si>
    <t>Neuseeland</t>
  </si>
  <si>
    <t xml:space="preserve">Bezeichnung </t>
  </si>
  <si>
    <t>Windstille</t>
  </si>
  <si>
    <t>Leiser Zug</t>
  </si>
  <si>
    <t>Leichte Brise</t>
  </si>
  <si>
    <t>Schwache Brise</t>
  </si>
  <si>
    <t>Mässige Brise</t>
  </si>
  <si>
    <t>Frische Brise</t>
  </si>
  <si>
    <t>Starker Wind</t>
  </si>
  <si>
    <t>Steifer Wind</t>
  </si>
  <si>
    <t>Stürmischer Wind</t>
  </si>
  <si>
    <t>Sturm</t>
  </si>
  <si>
    <t>Schwerer Sturm</t>
  </si>
  <si>
    <t>Orkanartiger Sturm</t>
  </si>
  <si>
    <t>Orkan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</si>
</sst>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[Blue]&quot;richtig&quot;;[Red]&quot;falsch&quot;"/>
    <numFmt numFmtId="165" formatCode="0.0&quot; kg&quot;"/>
    <numFmt numFmtId="166" formatCode="General&quot; kg&quot;"/>
  </numFmts>
  <fonts count="14" x14ac:knownFonts="1">
    <font>
      <sz val="11"/>
      <color theme="1"/>
      <name val="Aptos"/>
      <family val="2"/>
      <scheme val="minor"/>
    </font>
    <font>
      <sz val="11"/>
      <color theme="1"/>
      <name val="Aptos"/>
      <family val="2"/>
      <scheme val="minor"/>
    </font>
    <font>
      <b/>
      <sz val="13"/>
      <color theme="3"/>
      <name val="Aptos"/>
      <family val="2"/>
      <scheme val="minor"/>
    </font>
    <font>
      <b/>
      <sz val="11"/>
      <color theme="3"/>
      <name val="Aptos"/>
      <family val="2"/>
      <scheme val="minor"/>
    </font>
    <font>
      <b/>
      <sz val="11"/>
      <color theme="0"/>
      <name val="Aptos"/>
      <family val="2"/>
      <scheme val="minor"/>
    </font>
    <font>
      <b/>
      <sz val="18"/>
      <color theme="3"/>
      <name val="Aptos"/>
      <family val="2"/>
      <scheme val="major"/>
    </font>
    <font>
      <sz val="10"/>
      <color indexed="8"/>
      <name val="Arial"/>
      <family val="2"/>
    </font>
    <font>
      <sz val="10"/>
      <color indexed="8"/>
      <name val="Aptos"/>
      <family val="2"/>
      <scheme val="minor"/>
    </font>
    <font>
      <b/>
      <sz val="16"/>
      <name val="Aptos"/>
      <family val="2"/>
      <scheme val="minor"/>
    </font>
    <font>
      <sz val="12"/>
      <name val="Aptos"/>
      <family val="2"/>
      <scheme val="minor"/>
    </font>
    <font>
      <b/>
      <sz val="12"/>
      <name val="Aptos"/>
      <family val="2"/>
      <scheme val="minor"/>
    </font>
    <font>
      <b/>
      <sz val="12"/>
      <color indexed="9"/>
      <name val="Aptos"/>
      <family val="2"/>
      <scheme val="minor"/>
    </font>
    <font>
      <b/>
      <sz val="11"/>
      <color indexed="9"/>
      <name val="Aptos"/>
      <family val="2"/>
      <scheme val="minor"/>
    </font>
    <font>
      <sz val="11"/>
      <name val="Aptos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6" fillId="0" borderId="0"/>
  </cellStyleXfs>
  <cellXfs count="51">
    <xf numFmtId="0" fontId="0" fillId="0" borderId="0" xfId="0"/>
    <xf numFmtId="0" fontId="5" fillId="0" borderId="0" xfId="2"/>
    <xf numFmtId="0" fontId="7" fillId="0" borderId="0" xfId="6" applyFont="1"/>
    <xf numFmtId="0" fontId="2" fillId="0" borderId="1" xfId="3"/>
    <xf numFmtId="0" fontId="3" fillId="0" borderId="2" xfId="4"/>
    <xf numFmtId="0" fontId="4" fillId="2" borderId="3" xfId="5" applyFont="1" applyFill="1" applyBorder="1"/>
    <xf numFmtId="0" fontId="4" fillId="2" borderId="3" xfId="5" applyFont="1" applyFill="1" applyBorder="1" applyAlignment="1">
      <alignment horizontal="center"/>
    </xf>
    <xf numFmtId="0" fontId="4" fillId="2" borderId="4" xfId="5" applyFont="1" applyFill="1" applyBorder="1" applyAlignment="1">
      <alignment horizontal="center"/>
    </xf>
    <xf numFmtId="0" fontId="4" fillId="2" borderId="5" xfId="5" applyFont="1" applyFill="1" applyBorder="1" applyAlignment="1">
      <alignment horizontal="center"/>
    </xf>
    <xf numFmtId="0" fontId="4" fillId="2" borderId="6" xfId="5" applyFont="1" applyFill="1" applyBorder="1" applyAlignment="1">
      <alignment horizontal="center"/>
    </xf>
    <xf numFmtId="14" fontId="7" fillId="0" borderId="3" xfId="6" applyNumberFormat="1" applyFont="1" applyBorder="1"/>
    <xf numFmtId="0" fontId="7" fillId="0" borderId="3" xfId="6" applyFont="1" applyBorder="1"/>
    <xf numFmtId="164" fontId="7" fillId="0" borderId="0" xfId="6" applyNumberFormat="1" applyFont="1"/>
    <xf numFmtId="165" fontId="7" fillId="0" borderId="7" xfId="6" applyNumberFormat="1" applyFont="1" applyBorder="1" applyAlignment="1">
      <alignment horizontal="right"/>
    </xf>
    <xf numFmtId="4" fontId="7" fillId="0" borderId="8" xfId="6" applyNumberFormat="1" applyFont="1" applyBorder="1"/>
    <xf numFmtId="4" fontId="7" fillId="0" borderId="9" xfId="6" applyNumberFormat="1" applyFont="1" applyBorder="1"/>
    <xf numFmtId="0" fontId="7" fillId="0" borderId="3" xfId="6" applyFont="1" applyBorder="1" applyAlignment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7" fillId="3" borderId="3" xfId="1" applyFont="1" applyFill="1" applyBorder="1"/>
    <xf numFmtId="43" fontId="7" fillId="0" borderId="0" xfId="1" applyFont="1"/>
    <xf numFmtId="43" fontId="7" fillId="3" borderId="3" xfId="1" applyFont="1" applyFill="1" applyBorder="1" applyAlignment="1">
      <alignment vertical="center"/>
    </xf>
    <xf numFmtId="166" fontId="7" fillId="0" borderId="3" xfId="6" applyNumberFormat="1" applyFont="1" applyBorder="1" applyAlignment="1">
      <alignment horizontal="right"/>
    </xf>
    <xf numFmtId="0" fontId="8" fillId="0" borderId="0" xfId="0" applyFont="1"/>
    <xf numFmtId="14" fontId="9" fillId="0" borderId="0" xfId="0" applyNumberFormat="1" applyFont="1"/>
    <xf numFmtId="20" fontId="9" fillId="0" borderId="0" xfId="0" applyNumberFormat="1" applyFont="1"/>
    <xf numFmtId="0" fontId="9" fillId="0" borderId="0" xfId="0" applyFont="1"/>
    <xf numFmtId="0" fontId="10" fillId="0" borderId="0" xfId="0" applyFont="1"/>
    <xf numFmtId="14" fontId="9" fillId="0" borderId="11" xfId="0" applyNumberFormat="1" applyFont="1" applyBorder="1" applyAlignment="1">
      <alignment vertical="center"/>
    </xf>
    <xf numFmtId="0" fontId="9" fillId="0" borderId="11" xfId="0" applyFont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vertical="center"/>
    </xf>
    <xf numFmtId="0" fontId="11" fillId="4" borderId="10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 wrapText="1"/>
    </xf>
    <xf numFmtId="14" fontId="9" fillId="0" borderId="11" xfId="0" applyNumberFormat="1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14" fontId="9" fillId="0" borderId="12" xfId="0" applyNumberFormat="1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14" fontId="9" fillId="0" borderId="12" xfId="0" applyNumberFormat="1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11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2" borderId="10" xfId="0" applyFont="1" applyFill="1" applyBorder="1" applyAlignment="1">
      <alignment vertical="center"/>
    </xf>
    <xf numFmtId="0" fontId="13" fillId="3" borderId="11" xfId="0" applyFont="1" applyFill="1" applyBorder="1" applyAlignment="1">
      <alignment vertical="top"/>
    </xf>
    <xf numFmtId="0" fontId="13" fillId="3" borderId="12" xfId="0" applyFont="1" applyFill="1" applyBorder="1" applyAlignment="1">
      <alignment vertical="top"/>
    </xf>
    <xf numFmtId="0" fontId="9" fillId="0" borderId="0" xfId="0" applyFont="1" applyAlignment="1">
      <alignment horizontal="left"/>
    </xf>
    <xf numFmtId="0" fontId="11" fillId="4" borderId="10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12" fillId="2" borderId="10" xfId="0" applyFont="1" applyFill="1" applyBorder="1" applyAlignment="1">
      <alignment horizontal="center" vertical="center"/>
    </xf>
  </cellXfs>
  <cellStyles count="7">
    <cellStyle name="Komma" xfId="1" builtinId="3"/>
    <cellStyle name="Standard" xfId="0" builtinId="0"/>
    <cellStyle name="Standard 2" xfId="6" xr:uid="{670F8268-E89C-4411-A0EE-74772F2E77B8}"/>
    <cellStyle name="Überschrift" xfId="2" builtinId="15"/>
    <cellStyle name="Überschrift 2" xfId="3" builtinId="17"/>
    <cellStyle name="Überschrift 3" xfId="4" builtinId="18"/>
    <cellStyle name="Überschrift 4" xfId="5" builtinId="19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22/11/relationships/FeaturePropertyBag" Target="featurePropertyBag/featurePropertyBag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34641</xdr:colOff>
      <xdr:row>0</xdr:row>
      <xdr:rowOff>8660</xdr:rowOff>
    </xdr:from>
    <xdr:to>
      <xdr:col>5</xdr:col>
      <xdr:colOff>51959</xdr:colOff>
      <xdr:row>6</xdr:row>
      <xdr:rowOff>8660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8BB615D-987A-4A80-A976-6F76DFA4DB01}"/>
            </a:ext>
          </a:extLst>
        </xdr:cNvPr>
        <xdr:cNvSpPr txBox="1">
          <a:spLocks noChangeArrowheads="1"/>
        </xdr:cNvSpPr>
      </xdr:nvSpPr>
      <xdr:spPr bwMode="auto">
        <a:xfrm>
          <a:off x="34641" y="8660"/>
          <a:ext cx="4773468" cy="1219200"/>
        </a:xfrm>
        <a:prstGeom prst="rect">
          <a:avLst/>
        </a:prstGeom>
        <a:ln>
          <a:headEnd/>
          <a:tailEnd/>
        </a:ln>
      </xdr:spPr>
      <xdr:style>
        <a:lnRef idx="0">
          <a:schemeClr val="dk1"/>
        </a:lnRef>
        <a:fillRef idx="3">
          <a:schemeClr val="dk1"/>
        </a:fillRef>
        <a:effectRef idx="3">
          <a:schemeClr val="dk1"/>
        </a:effectRef>
        <a:fontRef idx="minor">
          <a:schemeClr val="lt1"/>
        </a:fontRef>
      </xdr:style>
      <xdr:txBody>
        <a:bodyPr vertOverflow="clip" wrap="square" lIns="72000" tIns="46800" rIns="90000" bIns="46800" anchor="t" upright="1"/>
        <a:lstStyle/>
        <a:p>
          <a:pPr algn="l" rtl="0">
            <a:defRPr sz="1000"/>
          </a:pPr>
          <a:r>
            <a:rPr lang="de-CH" sz="1200" b="1" i="0" strike="noStrike">
              <a:solidFill>
                <a:schemeClr val="bg1"/>
              </a:solidFill>
              <a:latin typeface="+mn-lt"/>
              <a:cs typeface="Arial"/>
            </a:rPr>
            <a:t>Aufgabe</a:t>
          </a:r>
          <a:endParaRPr lang="de-CH" sz="1200" b="0" i="0" strike="noStrike">
            <a:solidFill>
              <a:schemeClr val="bg1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de-CH" sz="1200" b="0" i="0" strike="noStrike">
              <a:solidFill>
                <a:schemeClr val="bg1"/>
              </a:solidFill>
              <a:latin typeface="+mn-lt"/>
              <a:cs typeface="Arial"/>
            </a:rPr>
            <a:t>Mit Hilfe der Funktionen XVERWEIS() und WENN() füllen Sie die Spalte E (Kosten) mit den zum</a:t>
          </a:r>
          <a:r>
            <a:rPr lang="de-CH" sz="1200" b="0" i="0" strike="noStrike" baseline="0">
              <a:solidFill>
                <a:schemeClr val="bg1"/>
              </a:solidFill>
              <a:latin typeface="+mn-lt"/>
              <a:cs typeface="Arial"/>
            </a:rPr>
            <a:t> Gewicht und Versandart passenden Kosten.</a:t>
          </a:r>
          <a:endParaRPr lang="de-CH" sz="1200" b="0" i="0" strike="noStrike">
            <a:solidFill>
              <a:schemeClr val="bg1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34641</xdr:colOff>
      <xdr:row>0</xdr:row>
      <xdr:rowOff>8660</xdr:rowOff>
    </xdr:from>
    <xdr:to>
      <xdr:col>5</xdr:col>
      <xdr:colOff>51959</xdr:colOff>
      <xdr:row>6</xdr:row>
      <xdr:rowOff>8660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B4089FC0-F2D9-4063-816D-525381B425E1}"/>
            </a:ext>
          </a:extLst>
        </xdr:cNvPr>
        <xdr:cNvSpPr txBox="1">
          <a:spLocks noChangeArrowheads="1"/>
        </xdr:cNvSpPr>
      </xdr:nvSpPr>
      <xdr:spPr bwMode="auto">
        <a:xfrm>
          <a:off x="34641" y="8660"/>
          <a:ext cx="4119418" cy="990600"/>
        </a:xfrm>
        <a:prstGeom prst="rect">
          <a:avLst/>
        </a:prstGeom>
        <a:ln>
          <a:headEnd/>
          <a:tailEnd/>
        </a:ln>
      </xdr:spPr>
      <xdr:style>
        <a:lnRef idx="0">
          <a:schemeClr val="dk1"/>
        </a:lnRef>
        <a:fillRef idx="3">
          <a:schemeClr val="dk1"/>
        </a:fillRef>
        <a:effectRef idx="3">
          <a:schemeClr val="dk1"/>
        </a:effectRef>
        <a:fontRef idx="minor">
          <a:schemeClr val="lt1"/>
        </a:fontRef>
      </xdr:style>
      <xdr:txBody>
        <a:bodyPr vertOverflow="clip" wrap="square" lIns="72000" tIns="46800" rIns="90000" bIns="46800" anchor="t" upright="1"/>
        <a:lstStyle/>
        <a:p>
          <a:pPr algn="l" rtl="0">
            <a:defRPr sz="1000"/>
          </a:pPr>
          <a:r>
            <a:rPr lang="de-CH" sz="1200" b="1" i="0" strike="noStrike">
              <a:solidFill>
                <a:schemeClr val="bg1"/>
              </a:solidFill>
              <a:latin typeface="+mn-lt"/>
              <a:cs typeface="Arial"/>
            </a:rPr>
            <a:t>Aufgabe</a:t>
          </a:r>
          <a:endParaRPr lang="de-CH" sz="1200" b="0" i="0" strike="noStrike">
            <a:solidFill>
              <a:schemeClr val="bg1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de-CH" sz="1200" b="0" i="0" strike="noStrike">
              <a:solidFill>
                <a:schemeClr val="bg1"/>
              </a:solidFill>
              <a:latin typeface="+mn-lt"/>
              <a:cs typeface="Arial"/>
            </a:rPr>
            <a:t>Mit Hilfe der Funktionen XVERWEIS() und WENN() füllen Sie die Spalte E (Kosten) mit den zum</a:t>
          </a:r>
          <a:r>
            <a:rPr lang="de-CH" sz="1200" b="0" i="0" strike="noStrike" baseline="0">
              <a:solidFill>
                <a:schemeClr val="bg1"/>
              </a:solidFill>
              <a:latin typeface="+mn-lt"/>
              <a:cs typeface="Arial"/>
            </a:rPr>
            <a:t> Gewicht und Versandart passenden Kosten.</a:t>
          </a:r>
          <a:endParaRPr lang="de-CH" sz="1200" b="0" i="0" strike="noStrike">
            <a:solidFill>
              <a:schemeClr val="bg1"/>
            </a:solidFill>
            <a:latin typeface="+mn-lt"/>
            <a:cs typeface="Arial"/>
          </a:endParaRPr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Aptos">
      <a:majorFont>
        <a:latin typeface="Aptos"/>
        <a:ea typeface=""/>
        <a:cs typeface=""/>
      </a:majorFont>
      <a:minorFont>
        <a:latin typeface="Aptos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2EB4F-0443-46D3-A3E3-E78CF1D62E53}">
  <sheetPr>
    <tabColor rgb="FF7030A0"/>
  </sheetPr>
  <dimension ref="A8:K35"/>
  <sheetViews>
    <sheetView tabSelected="1" zoomScale="160" zoomScaleNormal="160" workbookViewId="0">
      <selection activeCell="A7" sqref="A7"/>
    </sheetView>
  </sheetViews>
  <sheetFormatPr baseColWidth="10" defaultColWidth="10.5" defaultRowHeight="13.5" x14ac:dyDescent="0.25"/>
  <cols>
    <col min="1" max="1" width="9.625" style="2" customWidth="1"/>
    <col min="2" max="2" width="10.5" style="2"/>
    <col min="3" max="3" width="9" style="2" customWidth="1"/>
    <col min="4" max="4" width="10.5" style="2" customWidth="1"/>
    <col min="5" max="5" width="14.25" style="2" customWidth="1"/>
    <col min="6" max="6" width="10.5" style="2"/>
    <col min="7" max="7" width="13.875" style="2" customWidth="1"/>
    <col min="8" max="9" width="15.375" style="2" customWidth="1"/>
    <col min="10" max="10" width="18.125" style="2" customWidth="1"/>
    <col min="11" max="11" width="3.5" style="2" hidden="1" customWidth="1"/>
    <col min="12" max="16384" width="10.5" style="2"/>
  </cols>
  <sheetData>
    <row r="8" spans="1:11" ht="24.75" thickBot="1" x14ac:dyDescent="0.45">
      <c r="A8" s="1" t="s">
        <v>0</v>
      </c>
      <c r="G8" s="3" t="s">
        <v>1</v>
      </c>
      <c r="H8" s="4"/>
      <c r="I8" s="4"/>
    </row>
    <row r="9" spans="1:11" ht="14.25" thickTop="1" x14ac:dyDescent="0.25"/>
    <row r="10" spans="1:11" ht="15" x14ac:dyDescent="0.25">
      <c r="A10" s="5" t="s">
        <v>2</v>
      </c>
      <c r="B10" s="5" t="s">
        <v>3</v>
      </c>
      <c r="C10" s="6" t="s">
        <v>4</v>
      </c>
      <c r="D10" s="6" t="s">
        <v>5</v>
      </c>
      <c r="E10" s="6" t="s">
        <v>6</v>
      </c>
      <c r="G10" s="7" t="s">
        <v>7</v>
      </c>
      <c r="H10" s="8" t="s">
        <v>8</v>
      </c>
      <c r="I10" s="9" t="s">
        <v>9</v>
      </c>
    </row>
    <row r="11" spans="1:11" x14ac:dyDescent="0.25">
      <c r="A11" s="10">
        <v>44092</v>
      </c>
      <c r="B11" s="11" t="s">
        <v>10</v>
      </c>
      <c r="C11" s="20">
        <v>1.8</v>
      </c>
      <c r="D11" s="16" t="b">
        <v>1</v>
      </c>
      <c r="E11" s="17"/>
      <c r="F11" s="12" t="str">
        <f>IF(E11="","",IF(E11=K11,1,-1))</f>
        <v/>
      </c>
      <c r="G11" s="13">
        <v>2</v>
      </c>
      <c r="H11" s="14">
        <v>8</v>
      </c>
      <c r="I11" s="15">
        <v>6</v>
      </c>
      <c r="K11" s="2" cm="1">
        <f t="array" ref="K11">_xlfn.XLOOKUP(C11,$G$11:$G$15,IF(D11=TRUE,$H$11:$H$15,$I$11:$I$15),"",1,1)</f>
        <v>8</v>
      </c>
    </row>
    <row r="12" spans="1:11" x14ac:dyDescent="0.25">
      <c r="A12" s="10">
        <v>44108</v>
      </c>
      <c r="B12" s="11" t="s">
        <v>11</v>
      </c>
      <c r="C12" s="20">
        <v>19</v>
      </c>
      <c r="D12" s="16" t="b">
        <v>0</v>
      </c>
      <c r="E12" s="17"/>
      <c r="F12" s="12" t="str">
        <f t="shared" ref="F12:F33" si="0">IF(E12="","",IF(E12=K12,1,-1))</f>
        <v/>
      </c>
      <c r="G12" s="13">
        <v>5</v>
      </c>
      <c r="H12" s="14">
        <v>10</v>
      </c>
      <c r="I12" s="15">
        <v>8</v>
      </c>
      <c r="K12" s="2" cm="1">
        <f t="array" ref="K12">_xlfn.XLOOKUP(C12,$G$11:$G$15,IF(D12=TRUE,$H$11:$H$15,$I$11:$I$15),"",1,1)</f>
        <v>16</v>
      </c>
    </row>
    <row r="13" spans="1:11" x14ac:dyDescent="0.25">
      <c r="A13" s="10">
        <v>44113</v>
      </c>
      <c r="B13" s="11" t="s">
        <v>12</v>
      </c>
      <c r="C13" s="20">
        <v>3.8</v>
      </c>
      <c r="D13" s="16" t="b">
        <v>1</v>
      </c>
      <c r="E13" s="17"/>
      <c r="F13" s="12" t="str">
        <f t="shared" si="0"/>
        <v/>
      </c>
      <c r="G13" s="13">
        <v>10</v>
      </c>
      <c r="H13" s="14">
        <v>13</v>
      </c>
      <c r="I13" s="15">
        <v>11</v>
      </c>
      <c r="K13" s="2" cm="1">
        <f t="array" ref="K13">_xlfn.XLOOKUP(C13,$G$11:$G$15,IF(D13=TRUE,$H$11:$H$15,$I$11:$I$15),"",1,1)</f>
        <v>10</v>
      </c>
    </row>
    <row r="14" spans="1:11" x14ac:dyDescent="0.25">
      <c r="A14" s="10">
        <v>44123</v>
      </c>
      <c r="B14" s="11" t="s">
        <v>13</v>
      </c>
      <c r="C14" s="20">
        <v>14.2</v>
      </c>
      <c r="D14" s="16" t="b">
        <v>0</v>
      </c>
      <c r="E14" s="17"/>
      <c r="F14" s="12" t="str">
        <f t="shared" si="0"/>
        <v/>
      </c>
      <c r="G14" s="13">
        <v>20</v>
      </c>
      <c r="H14" s="14">
        <v>19</v>
      </c>
      <c r="I14" s="15">
        <v>16</v>
      </c>
      <c r="K14" s="2" cm="1">
        <f t="array" ref="K14">_xlfn.XLOOKUP(C14,$G$11:$G$15,IF(D14=TRUE,$H$11:$H$15,$I$11:$I$15),"",1,1)</f>
        <v>16</v>
      </c>
    </row>
    <row r="15" spans="1:11" x14ac:dyDescent="0.25">
      <c r="A15" s="10">
        <v>44146</v>
      </c>
      <c r="B15" s="11" t="s">
        <v>14</v>
      </c>
      <c r="C15" s="20">
        <v>21.8</v>
      </c>
      <c r="D15" s="16" t="b">
        <v>1</v>
      </c>
      <c r="E15" s="17"/>
      <c r="F15" s="12" t="str">
        <f t="shared" si="0"/>
        <v/>
      </c>
      <c r="G15" s="13">
        <v>30</v>
      </c>
      <c r="H15" s="14">
        <v>26</v>
      </c>
      <c r="I15" s="15">
        <v>23</v>
      </c>
      <c r="K15" s="2" cm="1">
        <f t="array" ref="K15">_xlfn.XLOOKUP(C15,$G$11:$G$15,IF(D15=TRUE,$H$11:$H$15,$I$11:$I$15),"",1,1)</f>
        <v>26</v>
      </c>
    </row>
    <row r="16" spans="1:11" x14ac:dyDescent="0.25">
      <c r="A16" s="10">
        <v>44173</v>
      </c>
      <c r="B16" s="11" t="s">
        <v>15</v>
      </c>
      <c r="C16" s="20">
        <v>15.4</v>
      </c>
      <c r="D16" s="16" t="b">
        <v>1</v>
      </c>
      <c r="E16" s="17"/>
      <c r="F16" s="12" t="str">
        <f t="shared" si="0"/>
        <v/>
      </c>
      <c r="K16" s="2" cm="1">
        <f t="array" ref="K16">_xlfn.XLOOKUP(C16,$G$11:$G$15,IF(D16=TRUE,$H$11:$H$15,$I$11:$I$15),"",1,1)</f>
        <v>19</v>
      </c>
    </row>
    <row r="17" spans="1:11" x14ac:dyDescent="0.25">
      <c r="A17" s="10">
        <v>44220</v>
      </c>
      <c r="B17" s="11" t="s">
        <v>16</v>
      </c>
      <c r="C17" s="20">
        <v>6.4</v>
      </c>
      <c r="D17" s="16" t="b">
        <v>1</v>
      </c>
      <c r="E17" s="17"/>
      <c r="F17" s="12" t="str">
        <f t="shared" si="0"/>
        <v/>
      </c>
      <c r="K17" s="2" cm="1">
        <f t="array" ref="K17">_xlfn.XLOOKUP(C17,$G$11:$G$15,IF(D17=TRUE,$H$11:$H$15,$I$11:$I$15),"",1,1)</f>
        <v>13</v>
      </c>
    </row>
    <row r="18" spans="1:11" x14ac:dyDescent="0.25">
      <c r="A18" s="10">
        <v>44229</v>
      </c>
      <c r="B18" s="11" t="s">
        <v>17</v>
      </c>
      <c r="C18" s="20">
        <v>10</v>
      </c>
      <c r="D18" s="16" t="b">
        <v>0</v>
      </c>
      <c r="E18" s="17"/>
      <c r="F18" s="12" t="str">
        <f t="shared" si="0"/>
        <v/>
      </c>
      <c r="K18" s="2" cm="1">
        <f t="array" ref="K18">_xlfn.XLOOKUP(C18,$G$11:$G$15,IF(D18=TRUE,$H$11:$H$15,$I$11:$I$15),"",1,1)</f>
        <v>11</v>
      </c>
    </row>
    <row r="19" spans="1:11" x14ac:dyDescent="0.25">
      <c r="A19" s="10">
        <v>44236</v>
      </c>
      <c r="B19" s="11" t="s">
        <v>18</v>
      </c>
      <c r="C19" s="20">
        <v>25.6</v>
      </c>
      <c r="D19" s="16" t="b">
        <v>0</v>
      </c>
      <c r="E19" s="17"/>
      <c r="F19" s="12" t="str">
        <f t="shared" si="0"/>
        <v/>
      </c>
      <c r="K19" s="2" cm="1">
        <f t="array" ref="K19">_xlfn.XLOOKUP(C19,$G$11:$G$15,IF(D19=TRUE,$H$11:$H$15,$I$11:$I$15),"",1,1)</f>
        <v>23</v>
      </c>
    </row>
    <row r="20" spans="1:11" x14ac:dyDescent="0.25">
      <c r="A20" s="10">
        <v>44242</v>
      </c>
      <c r="B20" s="11" t="s">
        <v>19</v>
      </c>
      <c r="C20" s="20">
        <v>28.4</v>
      </c>
      <c r="D20" s="16" t="b">
        <v>1</v>
      </c>
      <c r="E20" s="17"/>
      <c r="F20" s="12" t="str">
        <f t="shared" si="0"/>
        <v/>
      </c>
      <c r="K20" s="2" cm="1">
        <f t="array" ref="K20">_xlfn.XLOOKUP(C20,$G$11:$G$15,IF(D20=TRUE,$H$11:$H$15,$I$11:$I$15),"",1,1)</f>
        <v>26</v>
      </c>
    </row>
    <row r="21" spans="1:11" x14ac:dyDescent="0.25">
      <c r="A21" s="10">
        <v>44275</v>
      </c>
      <c r="B21" s="11" t="s">
        <v>20</v>
      </c>
      <c r="C21" s="20">
        <v>7</v>
      </c>
      <c r="D21" s="16" t="b">
        <v>1</v>
      </c>
      <c r="E21" s="17"/>
      <c r="F21" s="12" t="str">
        <f t="shared" si="0"/>
        <v/>
      </c>
      <c r="K21" s="2" cm="1">
        <f t="array" ref="K21">_xlfn.XLOOKUP(C21,$G$11:$G$15,IF(D21=TRUE,$H$11:$H$15,$I$11:$I$15),"",1,1)</f>
        <v>13</v>
      </c>
    </row>
    <row r="22" spans="1:11" x14ac:dyDescent="0.25">
      <c r="A22" s="10">
        <v>44305</v>
      </c>
      <c r="B22" s="11" t="s">
        <v>21</v>
      </c>
      <c r="C22" s="20">
        <v>1.5</v>
      </c>
      <c r="D22" s="16" t="b">
        <v>0</v>
      </c>
      <c r="E22" s="17"/>
      <c r="F22" s="12" t="str">
        <f t="shared" si="0"/>
        <v/>
      </c>
      <c r="K22" s="2" cm="1">
        <f t="array" ref="K22">_xlfn.XLOOKUP(C22,$G$11:$G$15,IF(D22=TRUE,$H$11:$H$15,$I$11:$I$15),"",1,1)</f>
        <v>6</v>
      </c>
    </row>
    <row r="23" spans="1:11" x14ac:dyDescent="0.25">
      <c r="A23" s="10">
        <v>44333</v>
      </c>
      <c r="B23" s="11" t="s">
        <v>22</v>
      </c>
      <c r="C23" s="20">
        <v>21.2</v>
      </c>
      <c r="D23" s="16" t="b">
        <v>0</v>
      </c>
      <c r="E23" s="17"/>
      <c r="F23" s="12" t="str">
        <f t="shared" si="0"/>
        <v/>
      </c>
      <c r="K23" s="2" cm="1">
        <f t="array" ref="K23">_xlfn.XLOOKUP(C23,$G$11:$G$15,IF(D23=TRUE,$H$11:$H$15,$I$11:$I$15),"",1,1)</f>
        <v>23</v>
      </c>
    </row>
    <row r="24" spans="1:11" x14ac:dyDescent="0.25">
      <c r="A24" s="10">
        <v>44344</v>
      </c>
      <c r="B24" s="11" t="s">
        <v>23</v>
      </c>
      <c r="C24" s="20">
        <v>17</v>
      </c>
      <c r="D24" s="16" t="b">
        <v>1</v>
      </c>
      <c r="E24" s="17"/>
      <c r="F24" s="12" t="str">
        <f t="shared" si="0"/>
        <v/>
      </c>
      <c r="K24" s="2" cm="1">
        <f t="array" ref="K24">_xlfn.XLOOKUP(C24,$G$11:$G$15,IF(D24=TRUE,$H$11:$H$15,$I$11:$I$15),"",1,1)</f>
        <v>19</v>
      </c>
    </row>
    <row r="25" spans="1:11" x14ac:dyDescent="0.25">
      <c r="A25" s="10">
        <v>44447</v>
      </c>
      <c r="B25" s="11" t="s">
        <v>24</v>
      </c>
      <c r="C25" s="20">
        <v>11.6</v>
      </c>
      <c r="D25" s="16" t="b">
        <v>0</v>
      </c>
      <c r="E25" s="17"/>
      <c r="F25" s="12" t="str">
        <f t="shared" si="0"/>
        <v/>
      </c>
      <c r="K25" s="2" cm="1">
        <f t="array" ref="K25">_xlfn.XLOOKUP(C25,$G$11:$G$15,IF(D25=TRUE,$H$11:$H$15,$I$11:$I$15),"",1,1)</f>
        <v>16</v>
      </c>
    </row>
    <row r="26" spans="1:11" x14ac:dyDescent="0.25">
      <c r="A26" s="10">
        <v>44464</v>
      </c>
      <c r="B26" s="11" t="s">
        <v>25</v>
      </c>
      <c r="C26" s="20">
        <v>21</v>
      </c>
      <c r="D26" s="16" t="b">
        <v>1</v>
      </c>
      <c r="E26" s="17"/>
      <c r="F26" s="12" t="str">
        <f t="shared" si="0"/>
        <v/>
      </c>
      <c r="K26" s="2" cm="1">
        <f t="array" ref="K26">_xlfn.XLOOKUP(C26,$G$11:$G$15,IF(D26=TRUE,$H$11:$H$15,$I$11:$I$15),"",1,1)</f>
        <v>26</v>
      </c>
    </row>
    <row r="27" spans="1:11" x14ac:dyDescent="0.25">
      <c r="A27" s="10">
        <v>44482</v>
      </c>
      <c r="B27" s="11" t="s">
        <v>26</v>
      </c>
      <c r="C27" s="20">
        <v>15.4</v>
      </c>
      <c r="D27" s="16" t="b">
        <v>0</v>
      </c>
      <c r="E27" s="17"/>
      <c r="F27" s="12" t="str">
        <f t="shared" si="0"/>
        <v/>
      </c>
      <c r="K27" s="2" cm="1">
        <f t="array" ref="K27">_xlfn.XLOOKUP(C27,$G$11:$G$15,IF(D27=TRUE,$H$11:$H$15,$I$11:$I$15),"",1,1)</f>
        <v>16</v>
      </c>
    </row>
    <row r="28" spans="1:11" x14ac:dyDescent="0.25">
      <c r="A28" s="10">
        <v>44497</v>
      </c>
      <c r="B28" s="11" t="s">
        <v>27</v>
      </c>
      <c r="C28" s="20">
        <v>13.2</v>
      </c>
      <c r="D28" s="16" t="b">
        <v>1</v>
      </c>
      <c r="E28" s="17"/>
      <c r="F28" s="12" t="str">
        <f t="shared" si="0"/>
        <v/>
      </c>
      <c r="K28" s="2" cm="1">
        <f t="array" ref="K28">_xlfn.XLOOKUP(C28,$G$11:$G$15,IF(D28=TRUE,$H$11:$H$15,$I$11:$I$15),"",1,1)</f>
        <v>19</v>
      </c>
    </row>
    <row r="29" spans="1:11" x14ac:dyDescent="0.25">
      <c r="A29" s="10">
        <v>44510</v>
      </c>
      <c r="B29" s="11" t="s">
        <v>28</v>
      </c>
      <c r="C29" s="20">
        <v>10.6</v>
      </c>
      <c r="D29" s="16" t="b">
        <v>0</v>
      </c>
      <c r="E29" s="17"/>
      <c r="F29" s="12" t="str">
        <f t="shared" si="0"/>
        <v/>
      </c>
      <c r="K29" s="2" cm="1">
        <f t="array" ref="K29">_xlfn.XLOOKUP(C29,$G$11:$G$15,IF(D29=TRUE,$H$11:$H$15,$I$11:$I$15),"",1,1)</f>
        <v>16</v>
      </c>
    </row>
    <row r="30" spans="1:11" x14ac:dyDescent="0.25">
      <c r="A30" s="10">
        <v>44519</v>
      </c>
      <c r="B30" s="11" t="s">
        <v>29</v>
      </c>
      <c r="C30" s="20">
        <v>7.8</v>
      </c>
      <c r="D30" s="16" t="b">
        <v>1</v>
      </c>
      <c r="E30" s="17"/>
      <c r="F30" s="12" t="str">
        <f t="shared" si="0"/>
        <v/>
      </c>
      <c r="K30" s="2" cm="1">
        <f t="array" ref="K30">_xlfn.XLOOKUP(C30,$G$11:$G$15,IF(D30=TRUE,$H$11:$H$15,$I$11:$I$15),"",1,1)</f>
        <v>13</v>
      </c>
    </row>
    <row r="31" spans="1:11" x14ac:dyDescent="0.25">
      <c r="A31" s="10">
        <v>44526</v>
      </c>
      <c r="B31" s="11" t="s">
        <v>30</v>
      </c>
      <c r="C31" s="20">
        <v>25.6</v>
      </c>
      <c r="D31" s="16" t="b">
        <v>1</v>
      </c>
      <c r="E31" s="17"/>
      <c r="F31" s="12" t="str">
        <f t="shared" si="0"/>
        <v/>
      </c>
      <c r="K31" s="2" cm="1">
        <f t="array" ref="K31">_xlfn.XLOOKUP(C31,$G$11:$G$15,IF(D31=TRUE,$H$11:$H$15,$I$11:$I$15),"",1,1)</f>
        <v>26</v>
      </c>
    </row>
    <row r="32" spans="1:11" x14ac:dyDescent="0.25">
      <c r="A32" s="10">
        <v>44542</v>
      </c>
      <c r="B32" s="11" t="s">
        <v>31</v>
      </c>
      <c r="C32" s="20">
        <v>21.6</v>
      </c>
      <c r="D32" s="16" t="b">
        <v>1</v>
      </c>
      <c r="E32" s="17"/>
      <c r="F32" s="12" t="str">
        <f t="shared" si="0"/>
        <v/>
      </c>
      <c r="K32" s="2" cm="1">
        <f t="array" ref="K32">_xlfn.XLOOKUP(C32,$G$11:$G$15,IF(D32=TRUE,$H$11:$H$15,$I$11:$I$15),"",1,1)</f>
        <v>26</v>
      </c>
    </row>
    <row r="33" spans="1:11" x14ac:dyDescent="0.25">
      <c r="A33" s="10">
        <v>44554</v>
      </c>
      <c r="B33" s="11" t="s">
        <v>32</v>
      </c>
      <c r="C33" s="20">
        <v>10.4</v>
      </c>
      <c r="D33" s="16" t="b">
        <v>0</v>
      </c>
      <c r="E33" s="17"/>
      <c r="F33" s="12" t="str">
        <f t="shared" si="0"/>
        <v/>
      </c>
      <c r="K33" s="2" cm="1">
        <f t="array" ref="K33">_xlfn.XLOOKUP(C33,$G$11:$G$15,IF(D33=TRUE,$H$11:$H$15,$I$11:$I$15),"",1,1)</f>
        <v>16</v>
      </c>
    </row>
    <row r="34" spans="1:11" x14ac:dyDescent="0.25">
      <c r="E34" s="18"/>
    </row>
    <row r="35" spans="1:11" ht="24.75" customHeight="1" x14ac:dyDescent="0.25">
      <c r="E35" s="19"/>
      <c r="F35" s="12" t="str">
        <f>IF(E35="","",IF(E35=K35,1,-1))</f>
        <v/>
      </c>
      <c r="K35" s="2">
        <f>SUM(K11:K34)</f>
        <v>403</v>
      </c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2F075-6B0D-4CF8-B3C8-E32E51F36BA7}">
  <sheetPr>
    <tabColor rgb="FF7030A0"/>
  </sheetPr>
  <dimension ref="A8:K35"/>
  <sheetViews>
    <sheetView zoomScale="160" zoomScaleNormal="160" workbookViewId="0">
      <selection activeCell="H18" sqref="H18"/>
    </sheetView>
  </sheetViews>
  <sheetFormatPr baseColWidth="10" defaultColWidth="10.5" defaultRowHeight="13.5" x14ac:dyDescent="0.25"/>
  <cols>
    <col min="1" max="1" width="9.625" style="2" customWidth="1"/>
    <col min="2" max="2" width="10.5" style="2"/>
    <col min="3" max="3" width="9" style="2" customWidth="1"/>
    <col min="4" max="4" width="10.5" style="2" customWidth="1"/>
    <col min="5" max="5" width="14.25" style="2" customWidth="1"/>
    <col min="6" max="6" width="10.5" style="2"/>
    <col min="7" max="7" width="13.875" style="2" customWidth="1"/>
    <col min="8" max="9" width="15.375" style="2" customWidth="1"/>
    <col min="10" max="10" width="18.125" style="2" customWidth="1"/>
    <col min="11" max="11" width="3.5" style="2" hidden="1" customWidth="1"/>
    <col min="12" max="16384" width="10.5" style="2"/>
  </cols>
  <sheetData>
    <row r="8" spans="1:11" ht="24.75" thickBot="1" x14ac:dyDescent="0.45">
      <c r="A8" s="1" t="s">
        <v>0</v>
      </c>
      <c r="G8" s="3" t="s">
        <v>1</v>
      </c>
      <c r="H8" s="4"/>
      <c r="I8" s="4"/>
    </row>
    <row r="9" spans="1:11" ht="14.25" thickTop="1" x14ac:dyDescent="0.25"/>
    <row r="10" spans="1:11" ht="15" x14ac:dyDescent="0.25">
      <c r="A10" s="5" t="s">
        <v>2</v>
      </c>
      <c r="B10" s="5" t="s">
        <v>3</v>
      </c>
      <c r="C10" s="6" t="s">
        <v>4</v>
      </c>
      <c r="D10" s="6" t="s">
        <v>5</v>
      </c>
      <c r="E10" s="6" t="s">
        <v>6</v>
      </c>
      <c r="G10" s="7" t="s">
        <v>7</v>
      </c>
      <c r="H10" s="8" t="s">
        <v>8</v>
      </c>
      <c r="I10" s="9" t="s">
        <v>9</v>
      </c>
    </row>
    <row r="11" spans="1:11" x14ac:dyDescent="0.25">
      <c r="A11" s="10">
        <v>44092</v>
      </c>
      <c r="B11" s="11" t="s">
        <v>10</v>
      </c>
      <c r="C11" s="20">
        <v>1.8</v>
      </c>
      <c r="D11" s="16" t="b">
        <v>1</v>
      </c>
      <c r="E11" s="17" cm="1">
        <f t="array" ref="E11">_xlfn.XLOOKUP(C11,$G$11:$G$15,IF(D11=TRUE,$H$11:$H$15,$I$11:$I$15),"",1)</f>
        <v>8</v>
      </c>
      <c r="F11" s="12">
        <f>IF(E11="","",IF(E11=K11,1,-1))</f>
        <v>1</v>
      </c>
      <c r="G11" s="13">
        <v>2</v>
      </c>
      <c r="H11" s="14">
        <v>8</v>
      </c>
      <c r="I11" s="15">
        <v>6</v>
      </c>
      <c r="K11" s="2" cm="1">
        <f t="array" ref="K11">_xlfn.XLOOKUP(C11,$G$11:$G$15,IF(D11=TRUE,$H$11:$H$15,$I$11:$I$15),"",1,1)</f>
        <v>8</v>
      </c>
    </row>
    <row r="12" spans="1:11" x14ac:dyDescent="0.25">
      <c r="A12" s="10">
        <v>44108</v>
      </c>
      <c r="B12" s="11" t="s">
        <v>11</v>
      </c>
      <c r="C12" s="20">
        <v>19</v>
      </c>
      <c r="D12" s="16" t="b">
        <v>0</v>
      </c>
      <c r="E12" s="17" cm="1">
        <f t="array" ref="E12">_xlfn.XLOOKUP(C12,$G$11:$G$15,IF(D12=TRUE,$H$11:$H$15,$I$11:$I$15),"",1)</f>
        <v>16</v>
      </c>
      <c r="F12" s="12">
        <f t="shared" ref="F12:F33" si="0">IF(E12="","",IF(E12=K12,1,-1))</f>
        <v>1</v>
      </c>
      <c r="G12" s="13">
        <v>5</v>
      </c>
      <c r="H12" s="14">
        <v>10</v>
      </c>
      <c r="I12" s="15">
        <v>8</v>
      </c>
      <c r="K12" s="2" cm="1">
        <f t="array" ref="K12">_xlfn.XLOOKUP(C12,$G$11:$G$15,IF(D12=TRUE,$H$11:$H$15,$I$11:$I$15),"",1,1)</f>
        <v>16</v>
      </c>
    </row>
    <row r="13" spans="1:11" x14ac:dyDescent="0.25">
      <c r="A13" s="10">
        <v>44113</v>
      </c>
      <c r="B13" s="11" t="s">
        <v>12</v>
      </c>
      <c r="C13" s="20">
        <v>3.8</v>
      </c>
      <c r="D13" s="16" t="b">
        <v>1</v>
      </c>
      <c r="E13" s="17" cm="1">
        <f t="array" ref="E13">_xlfn.XLOOKUP(C13,$G$11:$G$15,IF(D13=TRUE,$H$11:$H$15,$I$11:$I$15),"",1)</f>
        <v>10</v>
      </c>
      <c r="F13" s="12">
        <f t="shared" si="0"/>
        <v>1</v>
      </c>
      <c r="G13" s="13">
        <v>10</v>
      </c>
      <c r="H13" s="14">
        <v>13</v>
      </c>
      <c r="I13" s="15">
        <v>11</v>
      </c>
      <c r="K13" s="2" cm="1">
        <f t="array" ref="K13">_xlfn.XLOOKUP(C13,$G$11:$G$15,IF(D13=TRUE,$H$11:$H$15,$I$11:$I$15),"",1,1)</f>
        <v>10</v>
      </c>
    </row>
    <row r="14" spans="1:11" x14ac:dyDescent="0.25">
      <c r="A14" s="10">
        <v>44123</v>
      </c>
      <c r="B14" s="11" t="s">
        <v>13</v>
      </c>
      <c r="C14" s="20">
        <v>14.2</v>
      </c>
      <c r="D14" s="16" t="b">
        <v>0</v>
      </c>
      <c r="E14" s="17" cm="1">
        <f t="array" ref="E14">_xlfn.XLOOKUP(C14,$G$11:$G$15,IF(D14=TRUE,$H$11:$H$15,$I$11:$I$15),"",1)</f>
        <v>16</v>
      </c>
      <c r="F14" s="12">
        <f t="shared" si="0"/>
        <v>1</v>
      </c>
      <c r="G14" s="13">
        <v>20</v>
      </c>
      <c r="H14" s="14">
        <v>19</v>
      </c>
      <c r="I14" s="15">
        <v>16</v>
      </c>
      <c r="K14" s="2" cm="1">
        <f t="array" ref="K14">_xlfn.XLOOKUP(C14,$G$11:$G$15,IF(D14=TRUE,$H$11:$H$15,$I$11:$I$15),"",1,1)</f>
        <v>16</v>
      </c>
    </row>
    <row r="15" spans="1:11" x14ac:dyDescent="0.25">
      <c r="A15" s="10">
        <v>44146</v>
      </c>
      <c r="B15" s="11" t="s">
        <v>14</v>
      </c>
      <c r="C15" s="20">
        <v>21.8</v>
      </c>
      <c r="D15" s="16" t="b">
        <v>1</v>
      </c>
      <c r="E15" s="17" cm="1">
        <f t="array" ref="E15">_xlfn.XLOOKUP(C15,$G$11:$G$15,IF(D15=TRUE,$H$11:$H$15,$I$11:$I$15),"",1)</f>
        <v>26</v>
      </c>
      <c r="F15" s="12">
        <f t="shared" si="0"/>
        <v>1</v>
      </c>
      <c r="G15" s="13">
        <v>30</v>
      </c>
      <c r="H15" s="14">
        <v>26</v>
      </c>
      <c r="I15" s="15">
        <v>23</v>
      </c>
      <c r="K15" s="2" cm="1">
        <f t="array" ref="K15">_xlfn.XLOOKUP(C15,$G$11:$G$15,IF(D15=TRUE,$H$11:$H$15,$I$11:$I$15),"",1,1)</f>
        <v>26</v>
      </c>
    </row>
    <row r="16" spans="1:11" x14ac:dyDescent="0.25">
      <c r="A16" s="10">
        <v>44173</v>
      </c>
      <c r="B16" s="11" t="s">
        <v>15</v>
      </c>
      <c r="C16" s="20">
        <v>15.4</v>
      </c>
      <c r="D16" s="16" t="b">
        <v>1</v>
      </c>
      <c r="E16" s="17" cm="1">
        <f t="array" ref="E16">_xlfn.XLOOKUP(C16,$G$11:$G$15,IF(D16=TRUE,$H$11:$H$15,$I$11:$I$15),"",1)</f>
        <v>19</v>
      </c>
      <c r="F16" s="12">
        <f t="shared" si="0"/>
        <v>1</v>
      </c>
      <c r="K16" s="2" cm="1">
        <f t="array" ref="K16">_xlfn.XLOOKUP(C16,$G$11:$G$15,IF(D16=TRUE,$H$11:$H$15,$I$11:$I$15),"",1,1)</f>
        <v>19</v>
      </c>
    </row>
    <row r="17" spans="1:11" x14ac:dyDescent="0.25">
      <c r="A17" s="10">
        <v>44220</v>
      </c>
      <c r="B17" s="11" t="s">
        <v>16</v>
      </c>
      <c r="C17" s="20">
        <v>6.4</v>
      </c>
      <c r="D17" s="16" t="b">
        <v>1</v>
      </c>
      <c r="E17" s="17" cm="1">
        <f t="array" ref="E17">_xlfn.XLOOKUP(C17,$G$11:$G$15,IF(D17=TRUE,$H$11:$H$15,$I$11:$I$15),"",1)</f>
        <v>13</v>
      </c>
      <c r="F17" s="12">
        <f t="shared" si="0"/>
        <v>1</v>
      </c>
      <c r="K17" s="2" cm="1">
        <f t="array" ref="K17">_xlfn.XLOOKUP(C17,$G$11:$G$15,IF(D17=TRUE,$H$11:$H$15,$I$11:$I$15),"",1,1)</f>
        <v>13</v>
      </c>
    </row>
    <row r="18" spans="1:11" x14ac:dyDescent="0.25">
      <c r="A18" s="10">
        <v>44229</v>
      </c>
      <c r="B18" s="11" t="s">
        <v>17</v>
      </c>
      <c r="C18" s="20">
        <v>10</v>
      </c>
      <c r="D18" s="16" t="b">
        <v>0</v>
      </c>
      <c r="E18" s="17" cm="1">
        <f t="array" ref="E18">_xlfn.XLOOKUP(C18,$G$11:$G$15,IF(D18=TRUE,$H$11:$H$15,$I$11:$I$15),"",1)</f>
        <v>11</v>
      </c>
      <c r="F18" s="12">
        <f t="shared" si="0"/>
        <v>1</v>
      </c>
      <c r="K18" s="2" cm="1">
        <f t="array" ref="K18">_xlfn.XLOOKUP(C18,$G$11:$G$15,IF(D18=TRUE,$H$11:$H$15,$I$11:$I$15),"",1,1)</f>
        <v>11</v>
      </c>
    </row>
    <row r="19" spans="1:11" x14ac:dyDescent="0.25">
      <c r="A19" s="10">
        <v>44236</v>
      </c>
      <c r="B19" s="11" t="s">
        <v>18</v>
      </c>
      <c r="C19" s="20">
        <v>25.6</v>
      </c>
      <c r="D19" s="16" t="b">
        <v>0</v>
      </c>
      <c r="E19" s="17" cm="1">
        <f t="array" ref="E19">_xlfn.XLOOKUP(C19,$G$11:$G$15,IF(D19=TRUE,$H$11:$H$15,$I$11:$I$15),"",1)</f>
        <v>23</v>
      </c>
      <c r="F19" s="12">
        <f t="shared" si="0"/>
        <v>1</v>
      </c>
      <c r="K19" s="2" cm="1">
        <f t="array" ref="K19">_xlfn.XLOOKUP(C19,$G$11:$G$15,IF(D19=TRUE,$H$11:$H$15,$I$11:$I$15),"",1,1)</f>
        <v>23</v>
      </c>
    </row>
    <row r="20" spans="1:11" x14ac:dyDescent="0.25">
      <c r="A20" s="10">
        <v>44242</v>
      </c>
      <c r="B20" s="11" t="s">
        <v>19</v>
      </c>
      <c r="C20" s="20">
        <v>28.4</v>
      </c>
      <c r="D20" s="16" t="b">
        <v>1</v>
      </c>
      <c r="E20" s="17" cm="1">
        <f t="array" ref="E20">_xlfn.XLOOKUP(C20,$G$11:$G$15,IF(D20=TRUE,$H$11:$H$15,$I$11:$I$15),"",1)</f>
        <v>26</v>
      </c>
      <c r="F20" s="12">
        <f t="shared" si="0"/>
        <v>1</v>
      </c>
      <c r="K20" s="2" cm="1">
        <f t="array" ref="K20">_xlfn.XLOOKUP(C20,$G$11:$G$15,IF(D20=TRUE,$H$11:$H$15,$I$11:$I$15),"",1,1)</f>
        <v>26</v>
      </c>
    </row>
    <row r="21" spans="1:11" x14ac:dyDescent="0.25">
      <c r="A21" s="10">
        <v>44275</v>
      </c>
      <c r="B21" s="11" t="s">
        <v>20</v>
      </c>
      <c r="C21" s="20">
        <v>7</v>
      </c>
      <c r="D21" s="16" t="b">
        <v>1</v>
      </c>
      <c r="E21" s="17" cm="1">
        <f t="array" ref="E21">_xlfn.XLOOKUP(C21,$G$11:$G$15,IF(D21=TRUE,$H$11:$H$15,$I$11:$I$15),"",1)</f>
        <v>13</v>
      </c>
      <c r="F21" s="12">
        <f t="shared" si="0"/>
        <v>1</v>
      </c>
      <c r="K21" s="2" cm="1">
        <f t="array" ref="K21">_xlfn.XLOOKUP(C21,$G$11:$G$15,IF(D21=TRUE,$H$11:$H$15,$I$11:$I$15),"",1,1)</f>
        <v>13</v>
      </c>
    </row>
    <row r="22" spans="1:11" x14ac:dyDescent="0.25">
      <c r="A22" s="10">
        <v>44305</v>
      </c>
      <c r="B22" s="11" t="s">
        <v>21</v>
      </c>
      <c r="C22" s="20">
        <v>1.5</v>
      </c>
      <c r="D22" s="16" t="b">
        <v>0</v>
      </c>
      <c r="E22" s="17" cm="1">
        <f t="array" ref="E22">_xlfn.XLOOKUP(C22,$G$11:$G$15,IF(D22=TRUE,$H$11:$H$15,$I$11:$I$15),"",1)</f>
        <v>6</v>
      </c>
      <c r="F22" s="12">
        <f t="shared" si="0"/>
        <v>1</v>
      </c>
      <c r="K22" s="2" cm="1">
        <f t="array" ref="K22">_xlfn.XLOOKUP(C22,$G$11:$G$15,IF(D22=TRUE,$H$11:$H$15,$I$11:$I$15),"",1,1)</f>
        <v>6</v>
      </c>
    </row>
    <row r="23" spans="1:11" x14ac:dyDescent="0.25">
      <c r="A23" s="10">
        <v>44333</v>
      </c>
      <c r="B23" s="11" t="s">
        <v>22</v>
      </c>
      <c r="C23" s="20">
        <v>21.2</v>
      </c>
      <c r="D23" s="16" t="b">
        <v>0</v>
      </c>
      <c r="E23" s="17" cm="1">
        <f t="array" ref="E23">_xlfn.XLOOKUP(C23,$G$11:$G$15,IF(D23=TRUE,$H$11:$H$15,$I$11:$I$15),"",1)</f>
        <v>23</v>
      </c>
      <c r="F23" s="12">
        <f t="shared" si="0"/>
        <v>1</v>
      </c>
      <c r="K23" s="2" cm="1">
        <f t="array" ref="K23">_xlfn.XLOOKUP(C23,$G$11:$G$15,IF(D23=TRUE,$H$11:$H$15,$I$11:$I$15),"",1,1)</f>
        <v>23</v>
      </c>
    </row>
    <row r="24" spans="1:11" x14ac:dyDescent="0.25">
      <c r="A24" s="10">
        <v>44344</v>
      </c>
      <c r="B24" s="11" t="s">
        <v>23</v>
      </c>
      <c r="C24" s="20">
        <v>17</v>
      </c>
      <c r="D24" s="16" t="b">
        <v>1</v>
      </c>
      <c r="E24" s="17" cm="1">
        <f t="array" ref="E24">_xlfn.XLOOKUP(C24,$G$11:$G$15,IF(D24=TRUE,$H$11:$H$15,$I$11:$I$15),"",1)</f>
        <v>19</v>
      </c>
      <c r="F24" s="12">
        <f t="shared" si="0"/>
        <v>1</v>
      </c>
      <c r="K24" s="2" cm="1">
        <f t="array" ref="K24">_xlfn.XLOOKUP(C24,$G$11:$G$15,IF(D24=TRUE,$H$11:$H$15,$I$11:$I$15),"",1,1)</f>
        <v>19</v>
      </c>
    </row>
    <row r="25" spans="1:11" x14ac:dyDescent="0.25">
      <c r="A25" s="10">
        <v>44447</v>
      </c>
      <c r="B25" s="11" t="s">
        <v>24</v>
      </c>
      <c r="C25" s="20">
        <v>11.6</v>
      </c>
      <c r="D25" s="16" t="b">
        <v>0</v>
      </c>
      <c r="E25" s="17" cm="1">
        <f t="array" ref="E25">_xlfn.XLOOKUP(C25,$G$11:$G$15,IF(D25=TRUE,$H$11:$H$15,$I$11:$I$15),"",1)</f>
        <v>16</v>
      </c>
      <c r="F25" s="12">
        <f t="shared" si="0"/>
        <v>1</v>
      </c>
      <c r="K25" s="2" cm="1">
        <f t="array" ref="K25">_xlfn.XLOOKUP(C25,$G$11:$G$15,IF(D25=TRUE,$H$11:$H$15,$I$11:$I$15),"",1,1)</f>
        <v>16</v>
      </c>
    </row>
    <row r="26" spans="1:11" x14ac:dyDescent="0.25">
      <c r="A26" s="10">
        <v>44464</v>
      </c>
      <c r="B26" s="11" t="s">
        <v>25</v>
      </c>
      <c r="C26" s="20">
        <v>21</v>
      </c>
      <c r="D26" s="16" t="b">
        <v>1</v>
      </c>
      <c r="E26" s="17" cm="1">
        <f t="array" ref="E26">_xlfn.XLOOKUP(C26,$G$11:$G$15,IF(D26=TRUE,$H$11:$H$15,$I$11:$I$15),"",1)</f>
        <v>26</v>
      </c>
      <c r="F26" s="12">
        <f t="shared" si="0"/>
        <v>1</v>
      </c>
      <c r="K26" s="2" cm="1">
        <f t="array" ref="K26">_xlfn.XLOOKUP(C26,$G$11:$G$15,IF(D26=TRUE,$H$11:$H$15,$I$11:$I$15),"",1,1)</f>
        <v>26</v>
      </c>
    </row>
    <row r="27" spans="1:11" x14ac:dyDescent="0.25">
      <c r="A27" s="10">
        <v>44482</v>
      </c>
      <c r="B27" s="11" t="s">
        <v>26</v>
      </c>
      <c r="C27" s="20">
        <v>15.4</v>
      </c>
      <c r="D27" s="16" t="b">
        <v>0</v>
      </c>
      <c r="E27" s="17" cm="1">
        <f t="array" ref="E27">_xlfn.XLOOKUP(C27,$G$11:$G$15,IF(D27=TRUE,$H$11:$H$15,$I$11:$I$15),"",1)</f>
        <v>16</v>
      </c>
      <c r="F27" s="12">
        <f t="shared" si="0"/>
        <v>1</v>
      </c>
      <c r="K27" s="2" cm="1">
        <f t="array" ref="K27">_xlfn.XLOOKUP(C27,$G$11:$G$15,IF(D27=TRUE,$H$11:$H$15,$I$11:$I$15),"",1,1)</f>
        <v>16</v>
      </c>
    </row>
    <row r="28" spans="1:11" x14ac:dyDescent="0.25">
      <c r="A28" s="10">
        <v>44497</v>
      </c>
      <c r="B28" s="11" t="s">
        <v>27</v>
      </c>
      <c r="C28" s="20">
        <v>13.2</v>
      </c>
      <c r="D28" s="16" t="b">
        <v>1</v>
      </c>
      <c r="E28" s="17" cm="1">
        <f t="array" ref="E28">_xlfn.XLOOKUP(C28,$G$11:$G$15,IF(D28=TRUE,$H$11:$H$15,$I$11:$I$15),"",1)</f>
        <v>19</v>
      </c>
      <c r="F28" s="12">
        <f t="shared" si="0"/>
        <v>1</v>
      </c>
      <c r="K28" s="2" cm="1">
        <f t="array" ref="K28">_xlfn.XLOOKUP(C28,$G$11:$G$15,IF(D28=TRUE,$H$11:$H$15,$I$11:$I$15),"",1,1)</f>
        <v>19</v>
      </c>
    </row>
    <row r="29" spans="1:11" x14ac:dyDescent="0.25">
      <c r="A29" s="10">
        <v>44510</v>
      </c>
      <c r="B29" s="11" t="s">
        <v>28</v>
      </c>
      <c r="C29" s="20">
        <v>10.6</v>
      </c>
      <c r="D29" s="16" t="b">
        <v>0</v>
      </c>
      <c r="E29" s="17" cm="1">
        <f t="array" ref="E29">_xlfn.XLOOKUP(C29,$G$11:$G$15,IF(D29=TRUE,$H$11:$H$15,$I$11:$I$15),"",1)</f>
        <v>16</v>
      </c>
      <c r="F29" s="12">
        <f t="shared" si="0"/>
        <v>1</v>
      </c>
      <c r="K29" s="2" cm="1">
        <f t="array" ref="K29">_xlfn.XLOOKUP(C29,$G$11:$G$15,IF(D29=TRUE,$H$11:$H$15,$I$11:$I$15),"",1,1)</f>
        <v>16</v>
      </c>
    </row>
    <row r="30" spans="1:11" x14ac:dyDescent="0.25">
      <c r="A30" s="10">
        <v>44519</v>
      </c>
      <c r="B30" s="11" t="s">
        <v>29</v>
      </c>
      <c r="C30" s="20">
        <v>7.8</v>
      </c>
      <c r="D30" s="16" t="b">
        <v>1</v>
      </c>
      <c r="E30" s="17" cm="1">
        <f t="array" ref="E30">_xlfn.XLOOKUP(C30,$G$11:$G$15,IF(D30=TRUE,$H$11:$H$15,$I$11:$I$15),"",1)</f>
        <v>13</v>
      </c>
      <c r="F30" s="12">
        <f t="shared" si="0"/>
        <v>1</v>
      </c>
      <c r="K30" s="2" cm="1">
        <f t="array" ref="K30">_xlfn.XLOOKUP(C30,$G$11:$G$15,IF(D30=TRUE,$H$11:$H$15,$I$11:$I$15),"",1,1)</f>
        <v>13</v>
      </c>
    </row>
    <row r="31" spans="1:11" x14ac:dyDescent="0.25">
      <c r="A31" s="10">
        <v>44526</v>
      </c>
      <c r="B31" s="11" t="s">
        <v>30</v>
      </c>
      <c r="C31" s="20">
        <v>25.6</v>
      </c>
      <c r="D31" s="16" t="b">
        <v>1</v>
      </c>
      <c r="E31" s="17" cm="1">
        <f t="array" ref="E31">_xlfn.XLOOKUP(C31,$G$11:$G$15,IF(D31=TRUE,$H$11:$H$15,$I$11:$I$15),"",1)</f>
        <v>26</v>
      </c>
      <c r="F31" s="12">
        <f t="shared" si="0"/>
        <v>1</v>
      </c>
      <c r="K31" s="2" cm="1">
        <f t="array" ref="K31">_xlfn.XLOOKUP(C31,$G$11:$G$15,IF(D31=TRUE,$H$11:$H$15,$I$11:$I$15),"",1,1)</f>
        <v>26</v>
      </c>
    </row>
    <row r="32" spans="1:11" x14ac:dyDescent="0.25">
      <c r="A32" s="10">
        <v>44542</v>
      </c>
      <c r="B32" s="11" t="s">
        <v>31</v>
      </c>
      <c r="C32" s="20">
        <v>21.6</v>
      </c>
      <c r="D32" s="16" t="b">
        <v>1</v>
      </c>
      <c r="E32" s="17" cm="1">
        <f t="array" ref="E32">_xlfn.XLOOKUP(C32,$G$11:$G$15,IF(D32=TRUE,$H$11:$H$15,$I$11:$I$15),"",1)</f>
        <v>26</v>
      </c>
      <c r="F32" s="12">
        <f t="shared" si="0"/>
        <v>1</v>
      </c>
      <c r="K32" s="2" cm="1">
        <f t="array" ref="K32">_xlfn.XLOOKUP(C32,$G$11:$G$15,IF(D32=TRUE,$H$11:$H$15,$I$11:$I$15),"",1,1)</f>
        <v>26</v>
      </c>
    </row>
    <row r="33" spans="1:11" x14ac:dyDescent="0.25">
      <c r="A33" s="10">
        <v>44554</v>
      </c>
      <c r="B33" s="11" t="s">
        <v>32</v>
      </c>
      <c r="C33" s="20">
        <v>10.4</v>
      </c>
      <c r="D33" s="16" t="b">
        <v>0</v>
      </c>
      <c r="E33" s="17" cm="1">
        <f t="array" ref="E33">_xlfn.XLOOKUP(C33,$G$11:$G$15,IF(D33=TRUE,$H$11:$H$15,$I$11:$I$15),"",1)</f>
        <v>16</v>
      </c>
      <c r="F33" s="12">
        <f t="shared" si="0"/>
        <v>1</v>
      </c>
      <c r="K33" s="2" cm="1">
        <f t="array" ref="K33">_xlfn.XLOOKUP(C33,$G$11:$G$15,IF(D33=TRUE,$H$11:$H$15,$I$11:$I$15),"",1,1)</f>
        <v>16</v>
      </c>
    </row>
    <row r="34" spans="1:11" x14ac:dyDescent="0.25">
      <c r="E34" s="18"/>
    </row>
    <row r="35" spans="1:11" ht="24.75" customHeight="1" x14ac:dyDescent="0.25">
      <c r="E35" s="19">
        <f>SUM(E11:E34)</f>
        <v>403</v>
      </c>
      <c r="F35" s="12">
        <f>IF(E35="","",IF(E35=K35,1,-1))</f>
        <v>1</v>
      </c>
      <c r="K35" s="2">
        <f>SUM(K11:K34)</f>
        <v>403</v>
      </c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AB02C-F0F9-405D-95AA-7DF0AFB4DDAA}">
  <dimension ref="A1:N21"/>
  <sheetViews>
    <sheetView zoomScale="160" zoomScaleNormal="160" workbookViewId="0"/>
  </sheetViews>
  <sheetFormatPr baseColWidth="10" defaultRowHeight="15" x14ac:dyDescent="0.25"/>
  <cols>
    <col min="1" max="1" width="16.125" customWidth="1"/>
    <col min="2" max="2" width="17.125" customWidth="1"/>
    <col min="3" max="3" width="10.375" bestFit="1" customWidth="1"/>
    <col min="4" max="4" width="13.125" customWidth="1"/>
    <col min="5" max="5" width="10" customWidth="1"/>
    <col min="6" max="6" width="14.875" style="48" customWidth="1"/>
    <col min="9" max="9" width="12.5" customWidth="1"/>
    <col min="11" max="14" width="8.5" hidden="1" customWidth="1"/>
  </cols>
  <sheetData>
    <row r="1" spans="1:14" ht="21" x14ac:dyDescent="0.35">
      <c r="A1" s="21" t="s">
        <v>33</v>
      </c>
      <c r="B1" s="21"/>
      <c r="C1" s="21"/>
      <c r="D1" s="22">
        <v>45946</v>
      </c>
      <c r="E1" s="23"/>
      <c r="F1" s="49" t="str">
        <f>IF(COUNTA(F4:F21)&lt;18,"",IF(K3=TRUE,"richtig","stimmt noch nicht"))</f>
        <v/>
      </c>
      <c r="G1" t="str">
        <f t="shared" ref="G1:I1" si="0">IF(COUNTIF(_xlfn.ANCHORARRAY(L4),"richtig")&lt;18,"",IF(COUNTIF(_xlfn.ANCHORARRAY(L4),"richtig")=COUNTA(_xlfn.ANCHORARRAY(L4)),"richtig","falsch"))</f>
        <v/>
      </c>
      <c r="H1" t="str">
        <f t="shared" si="0"/>
        <v/>
      </c>
      <c r="I1" t="str">
        <f t="shared" si="0"/>
        <v/>
      </c>
    </row>
    <row r="2" spans="1:14" ht="15.75" x14ac:dyDescent="0.25">
      <c r="A2" s="25"/>
      <c r="B2" s="25"/>
      <c r="C2" s="25"/>
      <c r="D2" s="25"/>
      <c r="E2" s="24"/>
      <c r="F2" s="45"/>
      <c r="G2" s="25"/>
      <c r="H2" s="25"/>
      <c r="I2" s="24"/>
    </row>
    <row r="3" spans="1:14" ht="31.5" x14ac:dyDescent="0.25">
      <c r="A3" s="34" t="s">
        <v>114</v>
      </c>
      <c r="B3" s="34" t="s">
        <v>115</v>
      </c>
      <c r="C3" s="35" t="s">
        <v>38</v>
      </c>
      <c r="D3" s="36" t="s">
        <v>116</v>
      </c>
      <c r="E3" s="36" t="s">
        <v>113</v>
      </c>
      <c r="F3" s="46" t="s">
        <v>37</v>
      </c>
      <c r="G3" s="36" t="s">
        <v>34</v>
      </c>
      <c r="H3" s="36" t="s">
        <v>35</v>
      </c>
      <c r="I3" s="36" t="s">
        <v>36</v>
      </c>
      <c r="K3" t="b">
        <f>COUNTIF(_xlfn.ANCHORARRAY(K4),"richtig")=18</f>
        <v>0</v>
      </c>
      <c r="L3" t="b">
        <f t="shared" ref="L3:N3" si="1">COUNTIF(_xlfn.ANCHORARRAY(L4),"richtig")=18</f>
        <v>0</v>
      </c>
      <c r="M3" t="b">
        <f t="shared" si="1"/>
        <v>0</v>
      </c>
      <c r="N3" t="b">
        <f t="shared" si="1"/>
        <v>0</v>
      </c>
    </row>
    <row r="4" spans="1:14" ht="15.75" x14ac:dyDescent="0.25">
      <c r="A4" s="26" t="s">
        <v>136</v>
      </c>
      <c r="B4" s="26" t="s">
        <v>137</v>
      </c>
      <c r="C4" s="37" t="b">
        <v>0</v>
      </c>
      <c r="D4" s="27">
        <v>4</v>
      </c>
      <c r="E4" s="27" t="s">
        <v>39</v>
      </c>
      <c r="F4" s="47"/>
      <c r="G4" s="28"/>
      <c r="H4" s="28"/>
      <c r="I4" s="28"/>
      <c r="K4" t="str" cm="1">
        <f t="array" ref="K4:K21">IF(F4:F21="","",IF(F4:F21=Wind_Lösung!F4:F21,"richtig","falsch"))</f>
        <v/>
      </c>
      <c r="L4" t="str" cm="1">
        <f t="array" ref="L4:L21">IF(G4:G21="","",IF(G4:G21=Wind_Lösung!G4:G21,"richtig","falsch"))</f>
        <v/>
      </c>
      <c r="M4" t="str" cm="1">
        <f t="array" ref="M4:M21">IF(H4:H21="","",IF(H4:H21=Wind_Lösung!H4:H21,"richtig","falsch"))</f>
        <v/>
      </c>
      <c r="N4" t="str" cm="1">
        <f t="array" ref="N4:N21">IF(I4:I21="","",IF(I4:I21=Wind_Lösung!I4:I21,"richtig","falsch"))</f>
        <v/>
      </c>
    </row>
    <row r="5" spans="1:14" ht="15.75" x14ac:dyDescent="0.25">
      <c r="A5" s="38" t="s">
        <v>130</v>
      </c>
      <c r="B5" s="38" t="s">
        <v>131</v>
      </c>
      <c r="C5" s="40" t="b">
        <v>0</v>
      </c>
      <c r="D5" s="29">
        <v>2</v>
      </c>
      <c r="E5" s="29" t="s">
        <v>39</v>
      </c>
      <c r="F5" s="47"/>
      <c r="G5" s="28"/>
      <c r="H5" s="28"/>
      <c r="I5" s="28"/>
      <c r="K5" t="str">
        <v/>
      </c>
      <c r="L5" t="str">
        <v/>
      </c>
      <c r="M5" t="str">
        <v/>
      </c>
      <c r="N5" t="str">
        <v/>
      </c>
    </row>
    <row r="6" spans="1:14" ht="15.75" x14ac:dyDescent="0.25">
      <c r="A6" s="38" t="s">
        <v>123</v>
      </c>
      <c r="B6" s="38" t="s">
        <v>124</v>
      </c>
      <c r="C6" s="40" t="b">
        <v>0</v>
      </c>
      <c r="D6" s="29">
        <v>6</v>
      </c>
      <c r="E6" s="29" t="s">
        <v>110</v>
      </c>
      <c r="F6" s="47"/>
      <c r="G6" s="28"/>
      <c r="H6" s="28"/>
      <c r="I6" s="28"/>
      <c r="K6" t="str">
        <v/>
      </c>
      <c r="L6" t="str">
        <v/>
      </c>
      <c r="M6" t="str">
        <v/>
      </c>
      <c r="N6" t="str">
        <v/>
      </c>
    </row>
    <row r="7" spans="1:14" ht="15.75" x14ac:dyDescent="0.25">
      <c r="A7" s="39" t="s">
        <v>121</v>
      </c>
      <c r="B7" s="39" t="s">
        <v>122</v>
      </c>
      <c r="C7" s="41" t="b">
        <v>0</v>
      </c>
      <c r="D7" s="27">
        <v>4</v>
      </c>
      <c r="E7" s="27" t="s">
        <v>112</v>
      </c>
      <c r="F7" s="47"/>
      <c r="G7" s="28"/>
      <c r="H7" s="28"/>
      <c r="I7" s="28"/>
      <c r="K7" t="str">
        <v/>
      </c>
      <c r="L7" t="str">
        <v/>
      </c>
      <c r="M7" t="str">
        <v/>
      </c>
      <c r="N7" t="str">
        <v/>
      </c>
    </row>
    <row r="8" spans="1:14" ht="15.75" x14ac:dyDescent="0.25">
      <c r="A8" s="26" t="s">
        <v>147</v>
      </c>
      <c r="B8" s="26" t="s">
        <v>133</v>
      </c>
      <c r="C8" s="37" t="b">
        <v>1</v>
      </c>
      <c r="D8" s="27">
        <v>5</v>
      </c>
      <c r="E8" s="27" t="s">
        <v>40</v>
      </c>
      <c r="F8" s="47"/>
      <c r="G8" s="28"/>
      <c r="H8" s="28"/>
      <c r="I8" s="28"/>
      <c r="K8" t="str">
        <v/>
      </c>
      <c r="L8" t="str">
        <v/>
      </c>
      <c r="M8" t="str">
        <v/>
      </c>
      <c r="N8" t="str">
        <v/>
      </c>
    </row>
    <row r="9" spans="1:14" ht="15.75" x14ac:dyDescent="0.25">
      <c r="A9" s="26" t="s">
        <v>148</v>
      </c>
      <c r="B9" s="26" t="s">
        <v>149</v>
      </c>
      <c r="C9" s="37" t="b">
        <v>1</v>
      </c>
      <c r="D9" s="27">
        <v>5</v>
      </c>
      <c r="E9" s="27" t="s">
        <v>40</v>
      </c>
      <c r="F9" s="47"/>
      <c r="G9" s="28"/>
      <c r="H9" s="28"/>
      <c r="I9" s="28"/>
      <c r="K9" t="str">
        <v/>
      </c>
      <c r="L9" t="str">
        <v/>
      </c>
      <c r="M9" t="str">
        <v/>
      </c>
      <c r="N9" t="str">
        <v/>
      </c>
    </row>
    <row r="10" spans="1:14" ht="15.75" x14ac:dyDescent="0.25">
      <c r="A10" s="26" t="s">
        <v>150</v>
      </c>
      <c r="B10" s="26" t="s">
        <v>151</v>
      </c>
      <c r="C10" s="37" t="b">
        <v>1</v>
      </c>
      <c r="D10" s="27">
        <v>4</v>
      </c>
      <c r="E10" s="27" t="s">
        <v>111</v>
      </c>
      <c r="F10" s="47"/>
      <c r="G10" s="28"/>
      <c r="H10" s="28"/>
      <c r="I10" s="28"/>
      <c r="K10" t="str">
        <v/>
      </c>
      <c r="L10" t="str">
        <v/>
      </c>
      <c r="M10" t="str">
        <v/>
      </c>
      <c r="N10" t="str">
        <v/>
      </c>
    </row>
    <row r="11" spans="1:14" ht="15.75" x14ac:dyDescent="0.25">
      <c r="A11" s="26" t="s">
        <v>125</v>
      </c>
      <c r="B11" s="26" t="s">
        <v>126</v>
      </c>
      <c r="C11" s="37" t="b">
        <v>0</v>
      </c>
      <c r="D11" s="27">
        <v>5</v>
      </c>
      <c r="E11" s="27" t="s">
        <v>39</v>
      </c>
      <c r="F11" s="47"/>
      <c r="G11" s="28"/>
      <c r="H11" s="28"/>
      <c r="I11" s="28"/>
      <c r="K11" t="str">
        <v/>
      </c>
      <c r="L11" t="str">
        <v/>
      </c>
      <c r="M11" t="str">
        <v/>
      </c>
      <c r="N11" t="str">
        <v/>
      </c>
    </row>
    <row r="12" spans="1:14" ht="15.75" x14ac:dyDescent="0.25">
      <c r="A12" s="26" t="s">
        <v>145</v>
      </c>
      <c r="B12" s="26" t="s">
        <v>146</v>
      </c>
      <c r="C12" s="37" t="b">
        <v>1</v>
      </c>
      <c r="D12" s="27">
        <v>5</v>
      </c>
      <c r="E12" s="27" t="s">
        <v>129</v>
      </c>
      <c r="F12" s="47"/>
      <c r="G12" s="28"/>
      <c r="H12" s="28"/>
      <c r="I12" s="28"/>
      <c r="K12" t="str">
        <v/>
      </c>
      <c r="L12" t="str">
        <v/>
      </c>
      <c r="M12" t="str">
        <v/>
      </c>
      <c r="N12" t="str">
        <v/>
      </c>
    </row>
    <row r="13" spans="1:14" ht="15.75" x14ac:dyDescent="0.25">
      <c r="A13" s="26" t="s">
        <v>117</v>
      </c>
      <c r="B13" s="26" t="s">
        <v>118</v>
      </c>
      <c r="C13" s="37" t="b">
        <v>0</v>
      </c>
      <c r="D13" s="27">
        <v>2</v>
      </c>
      <c r="E13" s="27" t="s">
        <v>109</v>
      </c>
      <c r="F13" s="47"/>
      <c r="G13" s="28"/>
      <c r="H13" s="28"/>
      <c r="I13" s="28"/>
      <c r="K13" t="str">
        <v/>
      </c>
      <c r="L13" t="str">
        <v/>
      </c>
      <c r="M13" t="str">
        <v/>
      </c>
      <c r="N13" t="str">
        <v/>
      </c>
    </row>
    <row r="14" spans="1:14" ht="15.75" x14ac:dyDescent="0.25">
      <c r="A14" s="26" t="s">
        <v>134</v>
      </c>
      <c r="B14" s="26" t="s">
        <v>135</v>
      </c>
      <c r="C14" s="37" t="b">
        <v>0</v>
      </c>
      <c r="D14" s="27">
        <v>7</v>
      </c>
      <c r="E14" s="27" t="s">
        <v>112</v>
      </c>
      <c r="F14" s="47"/>
      <c r="G14" s="28"/>
      <c r="H14" s="28"/>
      <c r="I14" s="28"/>
      <c r="K14" t="str">
        <v/>
      </c>
      <c r="L14" t="str">
        <v/>
      </c>
      <c r="M14" t="str">
        <v/>
      </c>
      <c r="N14" t="str">
        <v/>
      </c>
    </row>
    <row r="15" spans="1:14" ht="15.75" x14ac:dyDescent="0.25">
      <c r="A15" s="26" t="s">
        <v>142</v>
      </c>
      <c r="B15" s="26" t="s">
        <v>143</v>
      </c>
      <c r="C15" s="37" t="b">
        <v>1</v>
      </c>
      <c r="D15" s="27">
        <v>7</v>
      </c>
      <c r="E15" s="27" t="s">
        <v>111</v>
      </c>
      <c r="F15" s="47"/>
      <c r="G15" s="28"/>
      <c r="H15" s="28"/>
      <c r="I15" s="28"/>
      <c r="K15" t="str">
        <v/>
      </c>
      <c r="L15" t="str">
        <v/>
      </c>
      <c r="M15" t="str">
        <v/>
      </c>
      <c r="N15" t="str">
        <v/>
      </c>
    </row>
    <row r="16" spans="1:14" ht="15.75" x14ac:dyDescent="0.25">
      <c r="A16" s="26" t="s">
        <v>127</v>
      </c>
      <c r="B16" s="26" t="s">
        <v>128</v>
      </c>
      <c r="C16" s="37" t="b">
        <v>0</v>
      </c>
      <c r="D16" s="27">
        <v>5</v>
      </c>
      <c r="E16" s="27" t="s">
        <v>129</v>
      </c>
      <c r="F16" s="47"/>
      <c r="G16" s="28"/>
      <c r="H16" s="28"/>
      <c r="I16" s="28"/>
      <c r="K16" t="str">
        <v/>
      </c>
      <c r="L16" t="str">
        <v/>
      </c>
      <c r="M16" t="str">
        <v/>
      </c>
      <c r="N16" t="str">
        <v/>
      </c>
    </row>
    <row r="17" spans="1:14" ht="15.75" x14ac:dyDescent="0.25">
      <c r="A17" s="26" t="s">
        <v>140</v>
      </c>
      <c r="B17" s="26" t="s">
        <v>141</v>
      </c>
      <c r="C17" s="37" t="b">
        <v>0</v>
      </c>
      <c r="D17" s="27">
        <v>6</v>
      </c>
      <c r="E17" s="27" t="s">
        <v>111</v>
      </c>
      <c r="F17" s="47"/>
      <c r="G17" s="28"/>
      <c r="H17" s="28"/>
      <c r="I17" s="28"/>
      <c r="K17" t="str">
        <v/>
      </c>
      <c r="L17" t="str">
        <v/>
      </c>
      <c r="M17" t="str">
        <v/>
      </c>
      <c r="N17" t="str">
        <v/>
      </c>
    </row>
    <row r="18" spans="1:14" ht="15.75" x14ac:dyDescent="0.25">
      <c r="A18" s="26" t="s">
        <v>132</v>
      </c>
      <c r="B18" s="26" t="s">
        <v>133</v>
      </c>
      <c r="C18" s="37" t="b">
        <v>0</v>
      </c>
      <c r="D18" s="27">
        <v>5</v>
      </c>
      <c r="E18" s="27" t="s">
        <v>109</v>
      </c>
      <c r="F18" s="47"/>
      <c r="G18" s="28"/>
      <c r="H18" s="28"/>
      <c r="I18" s="28"/>
      <c r="K18" t="str">
        <v/>
      </c>
      <c r="L18" t="str">
        <v/>
      </c>
      <c r="M18" t="str">
        <v/>
      </c>
      <c r="N18" t="str">
        <v/>
      </c>
    </row>
    <row r="19" spans="1:14" ht="15.75" x14ac:dyDescent="0.25">
      <c r="A19" s="26" t="s">
        <v>138</v>
      </c>
      <c r="B19" s="26" t="s">
        <v>139</v>
      </c>
      <c r="C19" s="37" t="b">
        <v>0</v>
      </c>
      <c r="D19" s="27">
        <v>2</v>
      </c>
      <c r="E19" s="27" t="s">
        <v>111</v>
      </c>
      <c r="F19" s="47"/>
      <c r="G19" s="28"/>
      <c r="H19" s="28"/>
      <c r="I19" s="28"/>
      <c r="K19" t="str">
        <v/>
      </c>
      <c r="L19" t="str">
        <v/>
      </c>
      <c r="M19" t="str">
        <v/>
      </c>
      <c r="N19" t="str">
        <v/>
      </c>
    </row>
    <row r="20" spans="1:14" ht="15.75" x14ac:dyDescent="0.25">
      <c r="A20" s="39" t="s">
        <v>119</v>
      </c>
      <c r="B20" s="39" t="s">
        <v>120</v>
      </c>
      <c r="C20" s="41" t="b">
        <v>0</v>
      </c>
      <c r="D20" s="27">
        <v>2</v>
      </c>
      <c r="E20" s="27" t="s">
        <v>109</v>
      </c>
      <c r="F20" s="47"/>
      <c r="G20" s="28"/>
      <c r="H20" s="28"/>
      <c r="I20" s="28"/>
      <c r="K20" t="str">
        <v/>
      </c>
      <c r="L20" t="str">
        <v/>
      </c>
      <c r="M20" t="str">
        <v/>
      </c>
      <c r="N20" t="str">
        <v/>
      </c>
    </row>
    <row r="21" spans="1:14" ht="15.75" x14ac:dyDescent="0.25">
      <c r="A21" s="26" t="s">
        <v>108</v>
      </c>
      <c r="B21" s="26" t="s">
        <v>144</v>
      </c>
      <c r="C21" s="37" t="b">
        <v>1</v>
      </c>
      <c r="D21" s="27">
        <v>3</v>
      </c>
      <c r="E21" s="27" t="s">
        <v>40</v>
      </c>
      <c r="F21" s="47"/>
      <c r="G21" s="28"/>
      <c r="H21" s="28"/>
      <c r="I21" s="28"/>
      <c r="K21" t="str">
        <v/>
      </c>
      <c r="L21" t="str">
        <v/>
      </c>
      <c r="M21" t="str">
        <v/>
      </c>
      <c r="N21" t="str">
        <v/>
      </c>
    </row>
  </sheetData>
  <sortState xmlns:xlrd2="http://schemas.microsoft.com/office/spreadsheetml/2017/richdata2" ref="A4:I21">
    <sortCondition ref="A3:A21"/>
  </sortState>
  <conditionalFormatting sqref="F1:I1">
    <cfRule type="cellIs" dxfId="3" priority="3" operator="equal">
      <formula>FALSE</formula>
    </cfRule>
    <cfRule type="cellIs" dxfId="2" priority="5" operator="equal">
      <formula>"richtig"</formula>
    </cfRule>
  </conditionalFormatting>
  <conditionalFormatting sqref="K4:N21">
    <cfRule type="cellIs" dxfId="1" priority="1" operator="equal">
      <formula>FALSE</formula>
    </cfRule>
    <cfRule type="cellIs" dxfId="0" priority="2" operator="equal">
      <formula>"richtig"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82C8A-7F1E-4D72-B61E-D859FF67F45F}">
  <dimension ref="A1:I21"/>
  <sheetViews>
    <sheetView zoomScale="205" zoomScaleNormal="205" workbookViewId="0"/>
  </sheetViews>
  <sheetFormatPr baseColWidth="10" defaultRowHeight="15" x14ac:dyDescent="0.25"/>
  <cols>
    <col min="1" max="1" width="16.125" customWidth="1"/>
    <col min="2" max="2" width="17.125" customWidth="1"/>
    <col min="3" max="3" width="10.375" bestFit="1" customWidth="1"/>
    <col min="4" max="4" width="13.125" customWidth="1"/>
    <col min="5" max="5" width="10" customWidth="1"/>
    <col min="6" max="6" width="14.875" style="48" customWidth="1"/>
    <col min="9" max="9" width="12.5" customWidth="1"/>
  </cols>
  <sheetData>
    <row r="1" spans="1:9" ht="21" x14ac:dyDescent="0.35">
      <c r="A1" s="21" t="s">
        <v>33</v>
      </c>
      <c r="B1" s="21"/>
      <c r="C1" s="21"/>
      <c r="D1" s="22">
        <v>45946</v>
      </c>
      <c r="E1" s="23"/>
      <c r="F1" s="45"/>
      <c r="G1" s="24"/>
      <c r="H1" s="24"/>
      <c r="I1" s="24"/>
    </row>
    <row r="2" spans="1:9" ht="15.75" x14ac:dyDescent="0.25">
      <c r="A2" s="25"/>
      <c r="B2" s="25"/>
      <c r="C2" s="25"/>
      <c r="D2" s="25"/>
      <c r="E2" s="24"/>
      <c r="F2" s="45"/>
      <c r="G2" s="25"/>
      <c r="H2" s="25"/>
      <c r="I2" s="24"/>
    </row>
    <row r="3" spans="1:9" ht="31.5" x14ac:dyDescent="0.25">
      <c r="A3" s="34" t="s">
        <v>114</v>
      </c>
      <c r="B3" s="34" t="s">
        <v>115</v>
      </c>
      <c r="C3" s="35" t="s">
        <v>38</v>
      </c>
      <c r="D3" s="36" t="s">
        <v>116</v>
      </c>
      <c r="E3" s="36" t="s">
        <v>113</v>
      </c>
      <c r="F3" s="46" t="s">
        <v>37</v>
      </c>
      <c r="G3" s="36" t="s">
        <v>34</v>
      </c>
      <c r="H3" s="36" t="s">
        <v>35</v>
      </c>
      <c r="I3" s="36" t="s">
        <v>36</v>
      </c>
    </row>
    <row r="4" spans="1:9" ht="15.75" x14ac:dyDescent="0.25">
      <c r="A4" s="26" t="s">
        <v>136</v>
      </c>
      <c r="B4" s="26" t="s">
        <v>137</v>
      </c>
      <c r="C4" s="37" t="b">
        <v>0</v>
      </c>
      <c r="D4" s="27">
        <v>4</v>
      </c>
      <c r="E4" s="27" t="s">
        <v>39</v>
      </c>
      <c r="F4" s="47" t="str">
        <f>_xlfn.XLOOKUP(D4,Windskala!$B$3:$B$15,Windskala!$A$3:$A$15,"",-1,1)</f>
        <v>Mässige Brise</v>
      </c>
      <c r="G4" s="28" t="str">
        <f>_xlfn.XLOOKUP(D4,Windskala!$B$3:$B$15,Windskala!$D$3:$D$15,"",-1,1)</f>
        <v>20–28</v>
      </c>
      <c r="H4" s="28" t="str">
        <f>_xlfn.XLOOKUP(D4,Windskala!$B$3:$B$15,Windskala!$F$3:$F$15,"",-1,1)</f>
        <v>11−15</v>
      </c>
      <c r="I4" s="28" cm="1">
        <f t="array" ref="I4">_xlfn.XLOOKUP(D4,Windskala!$B$3:$B$15,IF(C4=TRUE,Windskala!$G$3:$G$15,Windskala!$H$3:$H$15),"",0,1)</f>
        <v>1</v>
      </c>
    </row>
    <row r="5" spans="1:9" ht="15.75" x14ac:dyDescent="0.25">
      <c r="A5" s="38" t="s">
        <v>130</v>
      </c>
      <c r="B5" s="38" t="s">
        <v>131</v>
      </c>
      <c r="C5" s="40" t="b">
        <v>0</v>
      </c>
      <c r="D5" s="29">
        <v>2</v>
      </c>
      <c r="E5" s="29" t="s">
        <v>39</v>
      </c>
      <c r="F5" s="47" t="str">
        <f>_xlfn.XLOOKUP(D5,Windskala!$B$3:$B$15,Windskala!$A$3:$A$15,"",-1,1)</f>
        <v>Leichte Brise</v>
      </c>
      <c r="G5" s="28" t="str">
        <f>_xlfn.XLOOKUP(D5,Windskala!$B$3:$B$15,Windskala!$D$3:$D$15,"",-1,1)</f>
        <v>6–11</v>
      </c>
      <c r="H5" s="28" t="str">
        <f>_xlfn.XLOOKUP(D5,Windskala!$B$3:$B$15,Windskala!$F$3:$F$15,"",-1,1)</f>
        <v>4−6</v>
      </c>
      <c r="I5" s="28" t="str" cm="1">
        <f t="array" ref="I5">_xlfn.XLOOKUP(D5,Windskala!$B$3:$B$15,IF(C5=FALSE,Windskala!$G$3:$G$15,Windskala!$H$3:$H$15),"",0,1)</f>
        <v>0.5−0.75</v>
      </c>
    </row>
    <row r="6" spans="1:9" ht="15.75" x14ac:dyDescent="0.25">
      <c r="A6" s="38" t="s">
        <v>123</v>
      </c>
      <c r="B6" s="38" t="s">
        <v>124</v>
      </c>
      <c r="C6" s="40" t="b">
        <v>0</v>
      </c>
      <c r="D6" s="29">
        <v>6</v>
      </c>
      <c r="E6" s="29" t="s">
        <v>110</v>
      </c>
      <c r="F6" s="47" t="str">
        <f>_xlfn.XLOOKUP(D6,Windskala!$B$3:$B$15,Windskala!$A$3:$A$15,"",-1,1)</f>
        <v>Starker Wind</v>
      </c>
      <c r="G6" s="28" t="str">
        <f>_xlfn.XLOOKUP(D6,Windskala!$B$3:$B$15,Windskala!$D$3:$D$15,"",-1,1)</f>
        <v>39–49</v>
      </c>
      <c r="H6" s="28" t="str">
        <f>_xlfn.XLOOKUP(D6,Windskala!$B$3:$B$15,Windskala!$F$3:$F$15,"",-1,1)</f>
        <v>22−27</v>
      </c>
      <c r="I6" s="28" cm="1">
        <f t="array" ref="I6">_xlfn.XLOOKUP(D6,Windskala!$B$3:$B$15,IF(C6=TRUE,Windskala!$G$3:$G$15,Windskala!$H$3:$H$15),"",0,1)</f>
        <v>2.2999999999999998</v>
      </c>
    </row>
    <row r="7" spans="1:9" ht="15.75" x14ac:dyDescent="0.25">
      <c r="A7" s="39" t="s">
        <v>121</v>
      </c>
      <c r="B7" s="39" t="s">
        <v>122</v>
      </c>
      <c r="C7" s="41" t="b">
        <v>0</v>
      </c>
      <c r="D7" s="27">
        <v>4</v>
      </c>
      <c r="E7" s="27" t="s">
        <v>112</v>
      </c>
      <c r="F7" s="47" t="str">
        <f>_xlfn.XLOOKUP(D7,Windskala!$B$3:$B$15,Windskala!$A$3:$A$15,"",-1,1)</f>
        <v>Mässige Brise</v>
      </c>
      <c r="G7" s="28" t="str">
        <f>_xlfn.XLOOKUP(D7,Windskala!$B$3:$B$15,Windskala!$D$3:$D$15,"",-1,1)</f>
        <v>20–28</v>
      </c>
      <c r="H7" s="28" t="str">
        <f>_xlfn.XLOOKUP(D7,Windskala!$B$3:$B$15,Windskala!$F$3:$F$15,"",-1,1)</f>
        <v>11−15</v>
      </c>
      <c r="I7" s="28" cm="1">
        <f t="array" ref="I7">_xlfn.XLOOKUP(D7,Windskala!$B$3:$B$15,IF(C7=TRUE,Windskala!$G$3:$G$15,Windskala!$H$3:$H$15),"",0,1)</f>
        <v>1</v>
      </c>
    </row>
    <row r="8" spans="1:9" ht="15.75" x14ac:dyDescent="0.25">
      <c r="A8" s="26" t="s">
        <v>147</v>
      </c>
      <c r="B8" s="26" t="s">
        <v>133</v>
      </c>
      <c r="C8" s="37" t="b">
        <v>1</v>
      </c>
      <c r="D8" s="27">
        <v>5</v>
      </c>
      <c r="E8" s="27" t="s">
        <v>40</v>
      </c>
      <c r="F8" s="47" t="str">
        <f>_xlfn.XLOOKUP(D8,Windskala!$B$3:$B$15,Windskala!$A$3:$A$15,"",-1,1)</f>
        <v>Frische Brise</v>
      </c>
      <c r="G8" s="28" t="str">
        <f>_xlfn.XLOOKUP(D8,Windskala!$B$3:$B$15,Windskala!$D$3:$D$15,"",-1,1)</f>
        <v>29–38</v>
      </c>
      <c r="H8" s="28" t="str">
        <f>_xlfn.XLOOKUP(D8,Windskala!$B$3:$B$15,Windskala!$F$3:$F$15,"",-1,1)</f>
        <v>16−21</v>
      </c>
      <c r="I8" s="28" t="str" cm="1">
        <f t="array" ref="I8">_xlfn.XLOOKUP(D8,Windskala!$B$3:$B$15,IF(C8=TRUE,Windskala!$G$3:$G$15,Windskala!$H$3:$H$15),"",0,1)</f>
        <v>1.2−2.0</v>
      </c>
    </row>
    <row r="9" spans="1:9" ht="15.75" x14ac:dyDescent="0.25">
      <c r="A9" s="26" t="s">
        <v>148</v>
      </c>
      <c r="B9" s="26" t="s">
        <v>149</v>
      </c>
      <c r="C9" s="37" t="b">
        <v>1</v>
      </c>
      <c r="D9" s="27">
        <v>5</v>
      </c>
      <c r="E9" s="27" t="s">
        <v>40</v>
      </c>
      <c r="F9" s="47" t="str">
        <f>_xlfn.XLOOKUP(D9,Windskala!$B$3:$B$15,Windskala!$A$3:$A$15,"",-1,1)</f>
        <v>Frische Brise</v>
      </c>
      <c r="G9" s="28" t="str">
        <f>_xlfn.XLOOKUP(D9,Windskala!$B$3:$B$15,Windskala!$D$3:$D$15,"",-1,1)</f>
        <v>29–38</v>
      </c>
      <c r="H9" s="28" t="str">
        <f>_xlfn.XLOOKUP(D9,Windskala!$B$3:$B$15,Windskala!$F$3:$F$15,"",-1,1)</f>
        <v>16−21</v>
      </c>
      <c r="I9" s="28" t="str" cm="1">
        <f t="array" ref="I9">_xlfn.XLOOKUP(D9,Windskala!$B$3:$B$15,IF(C9=TRUE,Windskala!$G$3:$G$15,Windskala!$H$3:$H$15),"",0,1)</f>
        <v>1.2−2.0</v>
      </c>
    </row>
    <row r="10" spans="1:9" ht="15.75" x14ac:dyDescent="0.25">
      <c r="A10" s="26" t="s">
        <v>150</v>
      </c>
      <c r="B10" s="26" t="s">
        <v>151</v>
      </c>
      <c r="C10" s="37" t="b">
        <v>1</v>
      </c>
      <c r="D10" s="27">
        <v>4</v>
      </c>
      <c r="E10" s="27" t="s">
        <v>111</v>
      </c>
      <c r="F10" s="47" t="str">
        <f>_xlfn.XLOOKUP(D10,Windskala!$B$3:$B$15,Windskala!$A$3:$A$15,"",-1,1)</f>
        <v>Mässige Brise</v>
      </c>
      <c r="G10" s="28" t="str">
        <f>_xlfn.XLOOKUP(D10,Windskala!$B$3:$B$15,Windskala!$D$3:$D$15,"",-1,1)</f>
        <v>20–28</v>
      </c>
      <c r="H10" s="28" t="str">
        <f>_xlfn.XLOOKUP(D10,Windskala!$B$3:$B$15,Windskala!$F$3:$F$15,"",-1,1)</f>
        <v>11−15</v>
      </c>
      <c r="I10" s="28" t="str" cm="1">
        <f t="array" ref="I10">_xlfn.XLOOKUP(D10,Windskala!$B$3:$B$15,IF(C10=TRUE,Windskala!$G$3:$G$15,Windskala!$H$3:$H$15),"",0,1)</f>
        <v>0.8−1.2</v>
      </c>
    </row>
    <row r="11" spans="1:9" ht="15.75" x14ac:dyDescent="0.25">
      <c r="A11" s="26" t="s">
        <v>125</v>
      </c>
      <c r="B11" s="26" t="s">
        <v>126</v>
      </c>
      <c r="C11" s="37" t="b">
        <v>0</v>
      </c>
      <c r="D11" s="27">
        <v>5</v>
      </c>
      <c r="E11" s="27" t="s">
        <v>39</v>
      </c>
      <c r="F11" s="47" t="str">
        <f>_xlfn.XLOOKUP(D11,Windskala!$B$3:$B$15,Windskala!$A$3:$A$15,"",-1,1)</f>
        <v>Frische Brise</v>
      </c>
      <c r="G11" s="28" t="str">
        <f>_xlfn.XLOOKUP(D11,Windskala!$B$3:$B$15,Windskala!$D$3:$D$15,"",-1,1)</f>
        <v>29–38</v>
      </c>
      <c r="H11" s="28" t="str">
        <f>_xlfn.XLOOKUP(D11,Windskala!$B$3:$B$15,Windskala!$F$3:$F$15,"",-1,1)</f>
        <v>16−21</v>
      </c>
      <c r="I11" s="28" cm="1">
        <f t="array" ref="I11">_xlfn.XLOOKUP(D11,Windskala!$B$3:$B$15,IF(C11=TRUE,Windskala!$G$3:$G$15,Windskala!$H$3:$H$15),"",0,1)</f>
        <v>1.5</v>
      </c>
    </row>
    <row r="12" spans="1:9" ht="15.75" x14ac:dyDescent="0.25">
      <c r="A12" s="26" t="s">
        <v>145</v>
      </c>
      <c r="B12" s="26" t="s">
        <v>146</v>
      </c>
      <c r="C12" s="37" t="b">
        <v>1</v>
      </c>
      <c r="D12" s="27">
        <v>5</v>
      </c>
      <c r="E12" s="27" t="s">
        <v>129</v>
      </c>
      <c r="F12" s="47" t="str">
        <f>_xlfn.XLOOKUP(D12,Windskala!$B$3:$B$15,Windskala!$A$3:$A$15,"",-1,1)</f>
        <v>Frische Brise</v>
      </c>
      <c r="G12" s="28" t="str">
        <f>_xlfn.XLOOKUP(D12,Windskala!$B$3:$B$15,Windskala!$D$3:$D$15,"",-1,1)</f>
        <v>29–38</v>
      </c>
      <c r="H12" s="28" t="str">
        <f>_xlfn.XLOOKUP(D12,Windskala!$B$3:$B$15,Windskala!$F$3:$F$15,"",-1,1)</f>
        <v>16−21</v>
      </c>
      <c r="I12" s="28" t="str" cm="1">
        <f t="array" ref="I12">_xlfn.XLOOKUP(D12,Windskala!$B$3:$B$15,IF(C12=TRUE,Windskala!$G$3:$G$15,Windskala!$H$3:$H$15),"",0,1)</f>
        <v>1.2−2.0</v>
      </c>
    </row>
    <row r="13" spans="1:9" ht="15.75" x14ac:dyDescent="0.25">
      <c r="A13" s="26" t="s">
        <v>117</v>
      </c>
      <c r="B13" s="26" t="s">
        <v>118</v>
      </c>
      <c r="C13" s="37" t="b">
        <v>0</v>
      </c>
      <c r="D13" s="27">
        <v>2</v>
      </c>
      <c r="E13" s="27" t="s">
        <v>109</v>
      </c>
      <c r="F13" s="47" t="str">
        <f>_xlfn.XLOOKUP(D13,Windskala!$B$3:$B$15,Windskala!$A$3:$A$15,"",-1,1)</f>
        <v>Leichte Brise</v>
      </c>
      <c r="G13" s="28" t="str">
        <f>_xlfn.XLOOKUP(D13,Windskala!$B$3:$B$15,Windskala!$D$3:$D$15,"",-1,1)</f>
        <v>6–11</v>
      </c>
      <c r="H13" s="28" t="str">
        <f>_xlfn.XLOOKUP(D13,Windskala!$B$3:$B$15,Windskala!$F$3:$F$15,"",-1,1)</f>
        <v>4−6</v>
      </c>
      <c r="I13" s="28" cm="1">
        <f t="array" ref="I13">_xlfn.XLOOKUP(D13,Windskala!$B$3:$B$15,IF(C13=TRUE,Windskala!$G$3:$G$15,Windskala!$H$3:$H$15),"",0,1)</f>
        <v>0.6</v>
      </c>
    </row>
    <row r="14" spans="1:9" ht="15.75" x14ac:dyDescent="0.25">
      <c r="A14" s="26" t="s">
        <v>134</v>
      </c>
      <c r="B14" s="26" t="s">
        <v>135</v>
      </c>
      <c r="C14" s="37" t="b">
        <v>0</v>
      </c>
      <c r="D14" s="27">
        <v>7</v>
      </c>
      <c r="E14" s="27" t="s">
        <v>112</v>
      </c>
      <c r="F14" s="47" t="str">
        <f>_xlfn.XLOOKUP(D14,Windskala!$B$3:$B$15,Windskala!$A$3:$A$15,"",-1,1)</f>
        <v>Steifer Wind</v>
      </c>
      <c r="G14" s="28" t="str">
        <f>_xlfn.XLOOKUP(D14,Windskala!$B$3:$B$15,Windskala!$D$3:$D$15,"",-1,1)</f>
        <v>50–61</v>
      </c>
      <c r="H14" s="28" t="str">
        <f>_xlfn.XLOOKUP(D14,Windskala!$B$3:$B$15,Windskala!$F$3:$F$15,"",-1,1)</f>
        <v>28−33</v>
      </c>
      <c r="I14" s="28" cm="1">
        <f t="array" ref="I14">_xlfn.XLOOKUP(D14,Windskala!$B$3:$B$15,IF(C14=TRUE,Windskala!$G$3:$G$15,Windskala!$H$3:$H$15),"",0,1)</f>
        <v>3</v>
      </c>
    </row>
    <row r="15" spans="1:9" ht="15.75" x14ac:dyDescent="0.25">
      <c r="A15" s="26" t="s">
        <v>142</v>
      </c>
      <c r="B15" s="26" t="s">
        <v>143</v>
      </c>
      <c r="C15" s="37" t="b">
        <v>1</v>
      </c>
      <c r="D15" s="27">
        <v>7</v>
      </c>
      <c r="E15" s="27" t="s">
        <v>111</v>
      </c>
      <c r="F15" s="47" t="str">
        <f>_xlfn.XLOOKUP(D15,Windskala!$B$3:$B$15,Windskala!$A$3:$A$15,"",-1,1)</f>
        <v>Steifer Wind</v>
      </c>
      <c r="G15" s="28" t="str">
        <f>_xlfn.XLOOKUP(D15,Windskala!$B$3:$B$15,Windskala!$D$3:$D$15,"",-1,1)</f>
        <v>50–61</v>
      </c>
      <c r="H15" s="28" t="str">
        <f>_xlfn.XLOOKUP(D15,Windskala!$B$3:$B$15,Windskala!$F$3:$F$15,"",-1,1)</f>
        <v>28−33</v>
      </c>
      <c r="I15" s="28" t="str" cm="1">
        <f t="array" ref="I15">_xlfn.XLOOKUP(D15,Windskala!$B$3:$B$15,IF(C15=TRUE,Windskala!$G$3:$G$15,Windskala!$H$3:$H$15),"",0,1)</f>
        <v>3.5−6.0</v>
      </c>
    </row>
    <row r="16" spans="1:9" ht="15.75" x14ac:dyDescent="0.25">
      <c r="A16" s="26" t="s">
        <v>127</v>
      </c>
      <c r="B16" s="26" t="s">
        <v>128</v>
      </c>
      <c r="C16" s="37" t="b">
        <v>0</v>
      </c>
      <c r="D16" s="27">
        <v>5</v>
      </c>
      <c r="E16" s="27" t="s">
        <v>129</v>
      </c>
      <c r="F16" s="47" t="str">
        <f>_xlfn.XLOOKUP(D16,Windskala!$B$3:$B$15,Windskala!$A$3:$A$15,"",-1,1)</f>
        <v>Frische Brise</v>
      </c>
      <c r="G16" s="28" t="str">
        <f>_xlfn.XLOOKUP(D16,Windskala!$B$3:$B$15,Windskala!$D$3:$D$15,"",-1,1)</f>
        <v>29–38</v>
      </c>
      <c r="H16" s="28" t="str">
        <f>_xlfn.XLOOKUP(D16,Windskala!$B$3:$B$15,Windskala!$F$3:$F$15,"",-1,1)</f>
        <v>16−21</v>
      </c>
      <c r="I16" s="28" cm="1">
        <f t="array" ref="I16">_xlfn.XLOOKUP(D16,Windskala!$B$3:$B$15,IF(C16=TRUE,Windskala!$G$3:$G$15,Windskala!$H$3:$H$15),"",0,1)</f>
        <v>1.5</v>
      </c>
    </row>
    <row r="17" spans="1:9" ht="15.75" x14ac:dyDescent="0.25">
      <c r="A17" s="26" t="s">
        <v>140</v>
      </c>
      <c r="B17" s="26" t="s">
        <v>141</v>
      </c>
      <c r="C17" s="37" t="b">
        <v>0</v>
      </c>
      <c r="D17" s="27">
        <v>6</v>
      </c>
      <c r="E17" s="27" t="s">
        <v>111</v>
      </c>
      <c r="F17" s="47" t="str">
        <f>_xlfn.XLOOKUP(D17,Windskala!$B$3:$B$15,Windskala!$A$3:$A$15,"",-1,1)</f>
        <v>Starker Wind</v>
      </c>
      <c r="G17" s="28" t="str">
        <f>_xlfn.XLOOKUP(D17,Windskala!$B$3:$B$15,Windskala!$D$3:$D$15,"",-1,1)</f>
        <v>39–49</v>
      </c>
      <c r="H17" s="28" t="str">
        <f>_xlfn.XLOOKUP(D17,Windskala!$B$3:$B$15,Windskala!$F$3:$F$15,"",-1,1)</f>
        <v>22−27</v>
      </c>
      <c r="I17" s="28" cm="1">
        <f t="array" ref="I17">_xlfn.XLOOKUP(D17,Windskala!$B$3:$B$15,IF(C17=TRUE,Windskala!$G$3:$G$15,Windskala!$H$3:$H$15),"",0,1)</f>
        <v>2.2999999999999998</v>
      </c>
    </row>
    <row r="18" spans="1:9" ht="15.75" x14ac:dyDescent="0.25">
      <c r="A18" s="26" t="s">
        <v>132</v>
      </c>
      <c r="B18" s="26" t="s">
        <v>133</v>
      </c>
      <c r="C18" s="37" t="b">
        <v>0</v>
      </c>
      <c r="D18" s="27">
        <v>5</v>
      </c>
      <c r="E18" s="27" t="s">
        <v>109</v>
      </c>
      <c r="F18" s="47" t="str">
        <f>_xlfn.XLOOKUP(D18,Windskala!$B$3:$B$15,Windskala!$A$3:$A$15,"",-1,1)</f>
        <v>Frische Brise</v>
      </c>
      <c r="G18" s="28" t="str">
        <f>_xlfn.XLOOKUP(D18,Windskala!$B$3:$B$15,Windskala!$D$3:$D$15,"",-1,1)</f>
        <v>29–38</v>
      </c>
      <c r="H18" s="28" t="str">
        <f>_xlfn.XLOOKUP(D18,Windskala!$B$3:$B$15,Windskala!$F$3:$F$15,"",-1,1)</f>
        <v>16−21</v>
      </c>
      <c r="I18" s="28" cm="1">
        <f t="array" ref="I18">_xlfn.XLOOKUP(D18,Windskala!$B$3:$B$15,IF(C18=TRUE,Windskala!$G$3:$G$15,Windskala!$H$3:$H$15),"",0,1)</f>
        <v>1.5</v>
      </c>
    </row>
    <row r="19" spans="1:9" ht="15.75" x14ac:dyDescent="0.25">
      <c r="A19" s="26" t="s">
        <v>138</v>
      </c>
      <c r="B19" s="26" t="s">
        <v>139</v>
      </c>
      <c r="C19" s="37" t="b">
        <v>0</v>
      </c>
      <c r="D19" s="27">
        <v>2</v>
      </c>
      <c r="E19" s="27" t="s">
        <v>111</v>
      </c>
      <c r="F19" s="47" t="str">
        <f>_xlfn.XLOOKUP(D19,Windskala!$B$3:$B$15,Windskala!$A$3:$A$15,"",-1,1)</f>
        <v>Leichte Brise</v>
      </c>
      <c r="G19" s="28" t="str">
        <f>_xlfn.XLOOKUP(D19,Windskala!$B$3:$B$15,Windskala!$D$3:$D$15,"",-1,1)</f>
        <v>6–11</v>
      </c>
      <c r="H19" s="28" t="str">
        <f>_xlfn.XLOOKUP(D19,Windskala!$B$3:$B$15,Windskala!$F$3:$F$15,"",-1,1)</f>
        <v>4−6</v>
      </c>
      <c r="I19" s="28" cm="1">
        <f t="array" ref="I19">_xlfn.XLOOKUP(D19,Windskala!$B$3:$B$15,IF(C19=TRUE,Windskala!$G$3:$G$15,Windskala!$H$3:$H$15),"",0,1)</f>
        <v>0.6</v>
      </c>
    </row>
    <row r="20" spans="1:9" ht="15.75" x14ac:dyDescent="0.25">
      <c r="A20" s="39" t="s">
        <v>119</v>
      </c>
      <c r="B20" s="39" t="s">
        <v>120</v>
      </c>
      <c r="C20" s="41" t="b">
        <v>0</v>
      </c>
      <c r="D20" s="27">
        <v>2</v>
      </c>
      <c r="E20" s="27" t="s">
        <v>109</v>
      </c>
      <c r="F20" s="47" t="str">
        <f>_xlfn.XLOOKUP(D20,Windskala!$B$3:$B$15,Windskala!$A$3:$A$15,"",-1,1)</f>
        <v>Leichte Brise</v>
      </c>
      <c r="G20" s="28" t="str">
        <f>_xlfn.XLOOKUP(D20,Windskala!$B$3:$B$15,Windskala!$D$3:$D$15,"",-1,1)</f>
        <v>6–11</v>
      </c>
      <c r="H20" s="28" t="str">
        <f>_xlfn.XLOOKUP(D20,Windskala!$B$3:$B$15,Windskala!$F$3:$F$15,"",-1,1)</f>
        <v>4−6</v>
      </c>
      <c r="I20" s="28" cm="1">
        <f t="array" ref="I20">_xlfn.XLOOKUP(D20,Windskala!$B$3:$B$15,IF(C20=TRUE,Windskala!$G$3:$G$15,Windskala!$H$3:$H$15),"",0,1)</f>
        <v>0.6</v>
      </c>
    </row>
    <row r="21" spans="1:9" ht="15.75" x14ac:dyDescent="0.25">
      <c r="A21" s="26" t="s">
        <v>108</v>
      </c>
      <c r="B21" s="26" t="s">
        <v>144</v>
      </c>
      <c r="C21" s="37" t="b">
        <v>1</v>
      </c>
      <c r="D21" s="27">
        <v>3</v>
      </c>
      <c r="E21" s="27" t="s">
        <v>40</v>
      </c>
      <c r="F21" s="47" t="str">
        <f>_xlfn.XLOOKUP(D21,Windskala!$B$3:$B$15,Windskala!$A$3:$A$15,"",-1,1)</f>
        <v>Schwache Brise</v>
      </c>
      <c r="G21" s="28" t="str">
        <f>_xlfn.XLOOKUP(D21,Windskala!$B$3:$B$15,Windskala!$D$3:$D$15,"",-1,1)</f>
        <v>12–19</v>
      </c>
      <c r="H21" s="28" t="str">
        <f>_xlfn.XLOOKUP(D21,Windskala!$B$3:$B$15,Windskala!$F$3:$F$15,"",-1,1)</f>
        <v>7−10</v>
      </c>
      <c r="I21" s="28" t="str" cm="1">
        <f t="array" ref="I21">_xlfn.XLOOKUP(D21,Windskala!$B$3:$B$15,IF(C21=TRUE,Windskala!$G$3:$G$15,Windskala!$H$3:$H$15),"",0,1)</f>
        <v>0.5−0.75</v>
      </c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5C93C-F5AF-4574-BBF0-CEF3D4F7331E}">
  <dimension ref="A1:H15"/>
  <sheetViews>
    <sheetView zoomScale="180" zoomScaleNormal="180" workbookViewId="0"/>
  </sheetViews>
  <sheetFormatPr baseColWidth="10" defaultRowHeight="15" x14ac:dyDescent="0.25"/>
  <cols>
    <col min="1" max="1" width="15.875" bestFit="1" customWidth="1"/>
    <col min="8" max="8" width="10.875" customWidth="1"/>
  </cols>
  <sheetData>
    <row r="1" spans="1:8" x14ac:dyDescent="0.25">
      <c r="A1" s="42"/>
      <c r="B1" s="30" t="s">
        <v>33</v>
      </c>
      <c r="C1" s="50" t="s">
        <v>41</v>
      </c>
      <c r="D1" s="50"/>
      <c r="E1" s="50"/>
      <c r="F1" s="50"/>
      <c r="G1" s="50" t="s">
        <v>42</v>
      </c>
      <c r="H1" s="50"/>
    </row>
    <row r="2" spans="1:8" ht="30" x14ac:dyDescent="0.25">
      <c r="A2" s="42" t="s">
        <v>152</v>
      </c>
      <c r="B2" s="30" t="s">
        <v>43</v>
      </c>
      <c r="C2" s="30" t="s">
        <v>44</v>
      </c>
      <c r="D2" s="30" t="s">
        <v>45</v>
      </c>
      <c r="E2" s="30" t="s">
        <v>46</v>
      </c>
      <c r="F2" s="30" t="s">
        <v>47</v>
      </c>
      <c r="G2" s="31" t="s">
        <v>48</v>
      </c>
      <c r="H2" s="31" t="s">
        <v>38</v>
      </c>
    </row>
    <row r="3" spans="1:8" x14ac:dyDescent="0.25">
      <c r="A3" s="43" t="s">
        <v>165</v>
      </c>
      <c r="B3" s="32">
        <v>12</v>
      </c>
      <c r="C3" s="32" t="s">
        <v>104</v>
      </c>
      <c r="D3" s="32" t="s">
        <v>105</v>
      </c>
      <c r="E3" s="32" t="s">
        <v>106</v>
      </c>
      <c r="F3" s="32" t="s">
        <v>107</v>
      </c>
      <c r="G3" s="32" t="s">
        <v>99</v>
      </c>
      <c r="H3" s="32" t="s">
        <v>51</v>
      </c>
    </row>
    <row r="4" spans="1:8" x14ac:dyDescent="0.25">
      <c r="A4" s="44" t="s">
        <v>164</v>
      </c>
      <c r="B4" s="33">
        <v>11</v>
      </c>
      <c r="C4" s="33" t="s">
        <v>100</v>
      </c>
      <c r="D4" s="33" t="s">
        <v>101</v>
      </c>
      <c r="E4" s="33" t="s">
        <v>102</v>
      </c>
      <c r="F4" s="33" t="s">
        <v>103</v>
      </c>
      <c r="G4" s="33" t="s">
        <v>99</v>
      </c>
      <c r="H4" s="33" t="s">
        <v>51</v>
      </c>
    </row>
    <row r="5" spans="1:8" x14ac:dyDescent="0.25">
      <c r="A5" s="44" t="s">
        <v>163</v>
      </c>
      <c r="B5" s="33">
        <v>10</v>
      </c>
      <c r="C5" s="33" t="s">
        <v>95</v>
      </c>
      <c r="D5" s="33" t="s">
        <v>96</v>
      </c>
      <c r="E5" s="33" t="s">
        <v>97</v>
      </c>
      <c r="F5" s="33" t="s">
        <v>98</v>
      </c>
      <c r="G5" s="33" t="s">
        <v>99</v>
      </c>
      <c r="H5" s="33">
        <v>5.5</v>
      </c>
    </row>
    <row r="6" spans="1:8" x14ac:dyDescent="0.25">
      <c r="A6" s="44" t="s">
        <v>162</v>
      </c>
      <c r="B6" s="33">
        <v>9</v>
      </c>
      <c r="C6" s="33" t="s">
        <v>91</v>
      </c>
      <c r="D6" s="33" t="s">
        <v>92</v>
      </c>
      <c r="E6" s="33" t="s">
        <v>93</v>
      </c>
      <c r="F6" s="33" t="s">
        <v>94</v>
      </c>
      <c r="G6" s="33" t="s">
        <v>90</v>
      </c>
      <c r="H6" s="33">
        <v>4</v>
      </c>
    </row>
    <row r="7" spans="1:8" x14ac:dyDescent="0.25">
      <c r="A7" s="44" t="s">
        <v>161</v>
      </c>
      <c r="B7" s="33">
        <v>8</v>
      </c>
      <c r="C7" s="33" t="s">
        <v>86</v>
      </c>
      <c r="D7" s="33" t="s">
        <v>87</v>
      </c>
      <c r="E7" s="33" t="s">
        <v>88</v>
      </c>
      <c r="F7" s="33" t="s">
        <v>89</v>
      </c>
      <c r="G7" s="33" t="s">
        <v>90</v>
      </c>
      <c r="H7" s="33">
        <v>4</v>
      </c>
    </row>
    <row r="8" spans="1:8" x14ac:dyDescent="0.25">
      <c r="A8" s="44" t="s">
        <v>160</v>
      </c>
      <c r="B8" s="33">
        <v>7</v>
      </c>
      <c r="C8" s="33" t="s">
        <v>81</v>
      </c>
      <c r="D8" s="33" t="s">
        <v>82</v>
      </c>
      <c r="E8" s="33" t="s">
        <v>83</v>
      </c>
      <c r="F8" s="33" t="s">
        <v>84</v>
      </c>
      <c r="G8" s="33" t="s">
        <v>85</v>
      </c>
      <c r="H8" s="33">
        <v>3</v>
      </c>
    </row>
    <row r="9" spans="1:8" x14ac:dyDescent="0.25">
      <c r="A9" s="44" t="s">
        <v>159</v>
      </c>
      <c r="B9" s="33">
        <v>6</v>
      </c>
      <c r="C9" s="33" t="s">
        <v>76</v>
      </c>
      <c r="D9" s="33" t="s">
        <v>77</v>
      </c>
      <c r="E9" s="33" t="s">
        <v>78</v>
      </c>
      <c r="F9" s="33" t="s">
        <v>79</v>
      </c>
      <c r="G9" s="33" t="s">
        <v>80</v>
      </c>
      <c r="H9" s="33">
        <v>2.2999999999999998</v>
      </c>
    </row>
    <row r="10" spans="1:8" x14ac:dyDescent="0.25">
      <c r="A10" s="44" t="s">
        <v>158</v>
      </c>
      <c r="B10" s="33">
        <v>5</v>
      </c>
      <c r="C10" s="33" t="s">
        <v>71</v>
      </c>
      <c r="D10" s="33" t="s">
        <v>72</v>
      </c>
      <c r="E10" s="33" t="s">
        <v>73</v>
      </c>
      <c r="F10" s="33" t="s">
        <v>74</v>
      </c>
      <c r="G10" s="33" t="s">
        <v>75</v>
      </c>
      <c r="H10" s="33">
        <v>1.5</v>
      </c>
    </row>
    <row r="11" spans="1:8" x14ac:dyDescent="0.25">
      <c r="A11" s="44" t="s">
        <v>157</v>
      </c>
      <c r="B11" s="33">
        <v>4</v>
      </c>
      <c r="C11" s="33" t="s">
        <v>66</v>
      </c>
      <c r="D11" s="33" t="s">
        <v>67</v>
      </c>
      <c r="E11" s="33" t="s">
        <v>68</v>
      </c>
      <c r="F11" s="33" t="s">
        <v>69</v>
      </c>
      <c r="G11" s="33" t="s">
        <v>70</v>
      </c>
      <c r="H11" s="33">
        <v>1</v>
      </c>
    </row>
    <row r="12" spans="1:8" x14ac:dyDescent="0.25">
      <c r="A12" s="44" t="s">
        <v>156</v>
      </c>
      <c r="B12" s="33">
        <v>3</v>
      </c>
      <c r="C12" s="33" t="s">
        <v>62</v>
      </c>
      <c r="D12" s="33" t="s">
        <v>63</v>
      </c>
      <c r="E12" s="33" t="s">
        <v>64</v>
      </c>
      <c r="F12" s="33" t="s">
        <v>65</v>
      </c>
      <c r="G12" s="33" t="s">
        <v>61</v>
      </c>
      <c r="H12" s="33">
        <v>0.6</v>
      </c>
    </row>
    <row r="13" spans="1:8" x14ac:dyDescent="0.25">
      <c r="A13" s="44" t="s">
        <v>155</v>
      </c>
      <c r="B13" s="33">
        <v>2</v>
      </c>
      <c r="C13" s="33" t="s">
        <v>57</v>
      </c>
      <c r="D13" s="33" t="s">
        <v>58</v>
      </c>
      <c r="E13" s="33" t="s">
        <v>59</v>
      </c>
      <c r="F13" s="33" t="s">
        <v>60</v>
      </c>
      <c r="G13" s="33" t="s">
        <v>61</v>
      </c>
      <c r="H13" s="33">
        <v>0.6</v>
      </c>
    </row>
    <row r="14" spans="1:8" x14ac:dyDescent="0.25">
      <c r="A14" s="44" t="s">
        <v>154</v>
      </c>
      <c r="B14" s="33">
        <v>1</v>
      </c>
      <c r="C14" s="33" t="s">
        <v>52</v>
      </c>
      <c r="D14" s="33" t="s">
        <v>53</v>
      </c>
      <c r="E14" s="33" t="s">
        <v>54</v>
      </c>
      <c r="F14" s="33" t="s">
        <v>55</v>
      </c>
      <c r="G14" s="33" t="s">
        <v>56</v>
      </c>
      <c r="H14" s="33">
        <v>0.05</v>
      </c>
    </row>
    <row r="15" spans="1:8" x14ac:dyDescent="0.25">
      <c r="A15" s="44" t="s">
        <v>153</v>
      </c>
      <c r="B15" s="33">
        <v>0</v>
      </c>
      <c r="C15" s="33" t="s">
        <v>49</v>
      </c>
      <c r="D15" s="33">
        <v>1</v>
      </c>
      <c r="E15" s="33" t="s">
        <v>50</v>
      </c>
      <c r="F15" s="33">
        <v>1</v>
      </c>
      <c r="G15" s="33" t="s">
        <v>51</v>
      </c>
      <c r="H15" s="33" t="s">
        <v>51</v>
      </c>
    </row>
  </sheetData>
  <sortState xmlns:xlrd2="http://schemas.microsoft.com/office/spreadsheetml/2017/richdata2" ref="B3:H15">
    <sortCondition descending="1" ref="B2:B15"/>
  </sortState>
  <mergeCells count="2">
    <mergeCell ref="C1:F1"/>
    <mergeCell ref="G1:H1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docMetadata/LabelInfo.xml><?xml version="1.0" encoding="utf-8"?>
<clbl:labelList xmlns:clbl="http://schemas.microsoft.com/office/2020/mipLabelMetadata">
  <clbl:label id="{806a8f2b-28e4-44c4-ac01-7357a3a2b9e7}" enabled="1" method="Standard" siteId="{5daf41bd-338c-4311-b1b0-e1299889c34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Pakete</vt:lpstr>
      <vt:lpstr>Pakete_Lösung</vt:lpstr>
      <vt:lpstr>Wind</vt:lpstr>
      <vt:lpstr>Wind_Lösung</vt:lpstr>
      <vt:lpstr>Windskala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Lippuner Jürg BZBS</dc:creator>
  <cp:lastModifiedBy>Lippuner Jürg BZBS</cp:lastModifiedBy>
  <dcterms:created xsi:type="dcterms:W3CDTF">2025-10-16T08:52:49Z</dcterms:created>
  <dcterms:modified xsi:type="dcterms:W3CDTF">2025-10-22T12:53:44Z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6a8f2b-28e4-44c4-ac01-7357a3a2b9e7_Enabled">
    <vt:lpwstr>true</vt:lpwstr>
  </property>
  <property fmtid="{D5CDD505-2E9C-101B-9397-08002B2CF9AE}" pid="3" name="MSIP_Label_806a8f2b-28e4-44c4-ac01-7357a3a2b9e7_SetDate">
    <vt:lpwstr>2025-10-16T09:46:54Z</vt:lpwstr>
  </property>
  <property fmtid="{D5CDD505-2E9C-101B-9397-08002B2CF9AE}" pid="4" name="MSIP_Label_806a8f2b-28e4-44c4-ac01-7357a3a2b9e7_Method">
    <vt:lpwstr>Standard</vt:lpwstr>
  </property>
  <property fmtid="{D5CDD505-2E9C-101B-9397-08002B2CF9AE}" pid="5" name="MSIP_Label_806a8f2b-28e4-44c4-ac01-7357a3a2b9e7_Name">
    <vt:lpwstr>intern</vt:lpwstr>
  </property>
  <property fmtid="{D5CDD505-2E9C-101B-9397-08002B2CF9AE}" pid="6" name="MSIP_Label_806a8f2b-28e4-44c4-ac01-7357a3a2b9e7_SiteId">
    <vt:lpwstr>5daf41bd-338c-4311-b1b0-e1299889c34b</vt:lpwstr>
  </property>
  <property fmtid="{D5CDD505-2E9C-101B-9397-08002B2CF9AE}" pid="7" name="MSIP_Label_806a8f2b-28e4-44c4-ac01-7357a3a2b9e7_ActionId">
    <vt:lpwstr>c8cc927d-75bf-4a6d-9029-9a9a5e9057dc</vt:lpwstr>
  </property>
  <property fmtid="{D5CDD505-2E9C-101B-9397-08002B2CF9AE}" pid="8" name="MSIP_Label_806a8f2b-28e4-44c4-ac01-7357a3a2b9e7_ContentBits">
    <vt:lpwstr>0</vt:lpwstr>
  </property>
  <property fmtid="{D5CDD505-2E9C-101B-9397-08002B2CF9AE}" pid="9" name="MSIP_Label_806a8f2b-28e4-44c4-ac01-7357a3a2b9e7_Tag">
    <vt:lpwstr>10, 3, 0, 1</vt:lpwstr>
  </property>
</Properties>
</file>