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/>
  <mc:AlternateContent xmlns:mc="http://schemas.openxmlformats.org/markup-compatibility/2006">
    <mc:Choice Requires="x15">
      <x15ac:absPath xmlns:x15ac="http://schemas.microsoft.com/office/spreadsheetml/2010/11/ac" url="C:\Users\juerg\Desktop\"/>
    </mc:Choice>
  </mc:AlternateContent>
  <bookViews>
    <workbookView xWindow="0" yWindow="0" windowWidth="20520" windowHeight="9450"/>
  </bookViews>
  <sheets>
    <sheet name="Kantone" sheetId="1" r:id="rId1"/>
    <sheet name="Ski- und Snowboardservice" sheetId="3" r:id="rId2"/>
  </sheets>
  <calcPr calcId="171027"/>
</workbook>
</file>

<file path=xl/calcChain.xml><?xml version="1.0" encoding="utf-8"?>
<calcChain xmlns="http://schemas.openxmlformats.org/spreadsheetml/2006/main">
  <c r="K112" i="3" l="1"/>
  <c r="L112" i="3"/>
  <c r="K113" i="3"/>
  <c r="L113" i="3"/>
  <c r="K114" i="3"/>
  <c r="L114" i="3"/>
  <c r="K115" i="3"/>
  <c r="L115" i="3"/>
  <c r="K116" i="3"/>
  <c r="L116" i="3"/>
  <c r="K117" i="3"/>
  <c r="L117" i="3"/>
  <c r="K118" i="3"/>
  <c r="L118" i="3"/>
  <c r="K119" i="3"/>
  <c r="L119" i="3"/>
  <c r="K120" i="3"/>
  <c r="L120" i="3"/>
  <c r="K121" i="3"/>
  <c r="L121" i="3"/>
  <c r="K122" i="3"/>
  <c r="L122" i="3"/>
  <c r="K123" i="3"/>
  <c r="L123" i="3"/>
  <c r="K124" i="3"/>
  <c r="L124" i="3"/>
  <c r="K125" i="3"/>
  <c r="L125" i="3"/>
  <c r="K126" i="3"/>
  <c r="L126" i="3"/>
  <c r="K127" i="3"/>
  <c r="L127" i="3"/>
  <c r="K128" i="3"/>
  <c r="L128" i="3"/>
  <c r="L111" i="3"/>
  <c r="K111" i="3"/>
  <c r="O10" i="3"/>
  <c r="N10" i="3"/>
  <c r="N11" i="3"/>
  <c r="O11" i="3"/>
  <c r="N12" i="3"/>
  <c r="O12" i="3"/>
  <c r="N13" i="3"/>
  <c r="O13" i="3"/>
  <c r="N14" i="3"/>
  <c r="O14" i="3"/>
  <c r="N15" i="3"/>
  <c r="O15" i="3"/>
  <c r="N16" i="3"/>
  <c r="O16" i="3"/>
  <c r="N17" i="3"/>
  <c r="O17" i="3"/>
  <c r="N18" i="3"/>
  <c r="O18" i="3"/>
  <c r="N19" i="3"/>
  <c r="O19" i="3"/>
  <c r="N20" i="3"/>
  <c r="O20" i="3"/>
  <c r="N21" i="3"/>
  <c r="O21" i="3"/>
  <c r="N22" i="3"/>
  <c r="O22" i="3"/>
  <c r="N23" i="3"/>
  <c r="O23" i="3"/>
  <c r="N24" i="3"/>
  <c r="O24" i="3"/>
  <c r="N25" i="3"/>
  <c r="O25" i="3"/>
  <c r="N26" i="3"/>
  <c r="O26" i="3"/>
  <c r="N27" i="3"/>
  <c r="O27" i="3"/>
  <c r="P11" i="3"/>
  <c r="Q11" i="3"/>
  <c r="P12" i="3"/>
  <c r="Q12" i="3"/>
  <c r="P13" i="3"/>
  <c r="Q13" i="3"/>
  <c r="P14" i="3"/>
  <c r="Q14" i="3"/>
  <c r="P15" i="3"/>
  <c r="Q15" i="3"/>
  <c r="P16" i="3"/>
  <c r="Q16" i="3"/>
  <c r="P17" i="3"/>
  <c r="Q17" i="3"/>
  <c r="P18" i="3"/>
  <c r="Q18" i="3"/>
  <c r="P19" i="3"/>
  <c r="Q19" i="3"/>
  <c r="P20" i="3"/>
  <c r="Q20" i="3"/>
  <c r="P21" i="3"/>
  <c r="Q21" i="3"/>
  <c r="P22" i="3"/>
  <c r="Q22" i="3"/>
  <c r="P23" i="3"/>
  <c r="Q23" i="3"/>
  <c r="P24" i="3"/>
  <c r="Q24" i="3"/>
  <c r="P25" i="3"/>
  <c r="Q25" i="3"/>
  <c r="P26" i="3"/>
  <c r="Q26" i="3"/>
  <c r="P27" i="3"/>
  <c r="Q27" i="3"/>
  <c r="Q10" i="3"/>
  <c r="P10" i="3"/>
  <c r="K20" i="1"/>
  <c r="K17" i="1"/>
  <c r="K14" i="1"/>
  <c r="K11" i="1"/>
  <c r="K8" i="1"/>
  <c r="K4" i="1"/>
  <c r="M17" i="1" s="1"/>
  <c r="L130" i="3" l="1"/>
  <c r="M8" i="1"/>
  <c r="M14" i="1"/>
  <c r="M20" i="1"/>
  <c r="M11" i="1"/>
  <c r="Q29" i="3"/>
  <c r="O29" i="3"/>
</calcChain>
</file>

<file path=xl/comments1.xml><?xml version="1.0" encoding="utf-8"?>
<comments xmlns="http://schemas.openxmlformats.org/spreadsheetml/2006/main">
  <authors>
    <author>lasti</author>
  </authors>
  <commentList>
    <comment ref="J9" authorId="0" shapeId="0">
      <text>
        <r>
          <rPr>
            <sz val="9"/>
            <color indexed="81"/>
            <rFont val="Tahoma"/>
            <family val="2"/>
          </rPr>
          <t>Kürzel</t>
        </r>
      </text>
    </comment>
    <comment ref="B12" authorId="0" shapeId="0">
      <text>
        <r>
          <rPr>
            <sz val="9"/>
            <color indexed="81"/>
            <rFont val="Tahoma"/>
            <family val="2"/>
          </rPr>
          <t>inkl. BFU-Test</t>
        </r>
      </text>
    </comment>
    <comment ref="B16" authorId="0" shapeId="0">
      <text>
        <r>
          <rPr>
            <sz val="9"/>
            <color indexed="81"/>
            <rFont val="Tahoma"/>
            <family val="2"/>
          </rPr>
          <t>Kanten und Belag schleifen, heiss wachsen</t>
        </r>
      </text>
    </comment>
    <comment ref="B17" authorId="0" shapeId="0">
      <text>
        <r>
          <rPr>
            <sz val="9"/>
            <color indexed="81"/>
            <rFont val="Tahoma"/>
            <family val="2"/>
          </rPr>
          <t>Belag auffilmen, Kanten- und Belag schleifen, heiss wachsen</t>
        </r>
      </text>
    </comment>
    <comment ref="J110" authorId="0" shapeId="0">
      <text>
        <r>
          <rPr>
            <sz val="9"/>
            <color indexed="81"/>
            <rFont val="Tahoma"/>
            <family val="2"/>
          </rPr>
          <t>Kürzel</t>
        </r>
      </text>
    </comment>
    <comment ref="B113" authorId="0" shapeId="0">
      <text>
        <r>
          <rPr>
            <sz val="9"/>
            <color indexed="81"/>
            <rFont val="Tahoma"/>
            <family val="2"/>
          </rPr>
          <t>inkl. BFU-Test</t>
        </r>
      </text>
    </comment>
    <comment ref="B117" authorId="0" shapeId="0">
      <text>
        <r>
          <rPr>
            <sz val="9"/>
            <color indexed="81"/>
            <rFont val="Tahoma"/>
            <family val="2"/>
          </rPr>
          <t>Kanten und Belag schleifen, heiss wachsen</t>
        </r>
      </text>
    </comment>
    <comment ref="B118" authorId="0" shapeId="0">
      <text>
        <r>
          <rPr>
            <sz val="9"/>
            <color indexed="81"/>
            <rFont val="Tahoma"/>
            <family val="2"/>
          </rPr>
          <t>Belag auffilmen, Kanten- und Belag schleifen, heiss wachsen</t>
        </r>
      </text>
    </comment>
  </commentList>
</comments>
</file>

<file path=xl/sharedStrings.xml><?xml version="1.0" encoding="utf-8"?>
<sst xmlns="http://schemas.openxmlformats.org/spreadsheetml/2006/main" count="261" uniqueCount="141">
  <si>
    <t>Wappen</t>
  </si>
  <si>
    <t>Kanton</t>
  </si>
  <si>
    <t>Abk.</t>
  </si>
  <si>
    <t>Hauptort</t>
  </si>
  <si>
    <t>Eintritt
in die Schweiz</t>
  </si>
  <si>
    <t>Fläche (km²)</t>
  </si>
  <si>
    <t>Einwohner</t>
  </si>
  <si>
    <t>Aargau</t>
  </si>
  <si>
    <t>AG</t>
  </si>
  <si>
    <t>Aarau</t>
  </si>
  <si>
    <t>d</t>
  </si>
  <si>
    <t>Appenzell Ausserrhoden</t>
  </si>
  <si>
    <t>AR</t>
  </si>
  <si>
    <t>Herisau</t>
  </si>
  <si>
    <t>Appenzell Innerrhoden</t>
  </si>
  <si>
    <t>AI</t>
  </si>
  <si>
    <t>Appenzell</t>
  </si>
  <si>
    <t>Basel-Land</t>
  </si>
  <si>
    <t>BL</t>
  </si>
  <si>
    <t>Liestal</t>
  </si>
  <si>
    <t>Basel-Stadt</t>
  </si>
  <si>
    <t>BS</t>
  </si>
  <si>
    <t>Basel</t>
  </si>
  <si>
    <t>Bern</t>
  </si>
  <si>
    <t>BE</t>
  </si>
  <si>
    <t>d,f</t>
  </si>
  <si>
    <t>Freiburg (Fribourg)</t>
  </si>
  <si>
    <t>FR</t>
  </si>
  <si>
    <t>f,d</t>
  </si>
  <si>
    <t>Genève (Genf)</t>
  </si>
  <si>
    <t>GE</t>
  </si>
  <si>
    <t>f</t>
  </si>
  <si>
    <t>Glarus</t>
  </si>
  <si>
    <t>GL</t>
  </si>
  <si>
    <t>Graubünden (Grischun)</t>
  </si>
  <si>
    <t>GR</t>
  </si>
  <si>
    <t>Chur</t>
  </si>
  <si>
    <t>d,r,i</t>
  </si>
  <si>
    <t>Jura</t>
  </si>
  <si>
    <t>JU</t>
  </si>
  <si>
    <t>Delémont</t>
  </si>
  <si>
    <t>Luzern</t>
  </si>
  <si>
    <t>LU</t>
  </si>
  <si>
    <t>Neuchâtel (Neuenburg)</t>
  </si>
  <si>
    <t>NE</t>
  </si>
  <si>
    <t>Nidwalden</t>
  </si>
  <si>
    <t>NW</t>
  </si>
  <si>
    <t>Stans</t>
  </si>
  <si>
    <t>Obwalden</t>
  </si>
  <si>
    <t>OW</t>
  </si>
  <si>
    <t>Sarnen</t>
  </si>
  <si>
    <t>St. Gallen</t>
  </si>
  <si>
    <t>SG</t>
  </si>
  <si>
    <t>Schaffhausen</t>
  </si>
  <si>
    <t>SH</t>
  </si>
  <si>
    <t>Schwyz</t>
  </si>
  <si>
    <t>SZ</t>
  </si>
  <si>
    <t>Solothurn</t>
  </si>
  <si>
    <t>SO</t>
  </si>
  <si>
    <t>Thurgau</t>
  </si>
  <si>
    <t>TG</t>
  </si>
  <si>
    <t>Frauenfeld</t>
  </si>
  <si>
    <t>Ticino (Tessin)</t>
  </si>
  <si>
    <t>TI</t>
  </si>
  <si>
    <t>Bellinzona</t>
  </si>
  <si>
    <t>i</t>
  </si>
  <si>
    <t>Uri</t>
  </si>
  <si>
    <t>UR</t>
  </si>
  <si>
    <t>Altdorf</t>
  </si>
  <si>
    <t>Vaud (Waadt)</t>
  </si>
  <si>
    <t>VD</t>
  </si>
  <si>
    <t>Lausanne</t>
  </si>
  <si>
    <t>Valais (Wallis)</t>
  </si>
  <si>
    <t>VS</t>
  </si>
  <si>
    <t>Sion (Sitten)</t>
  </si>
  <si>
    <t>Zug</t>
  </si>
  <si>
    <t>ZG</t>
  </si>
  <si>
    <t>Zürich</t>
  </si>
  <si>
    <t>ZH</t>
  </si>
  <si>
    <t>Aufgaben</t>
  </si>
  <si>
    <t>Die folgenden Aufgaben lösen Sie mit Verweis-Funktionen</t>
  </si>
  <si>
    <t>1. Geben Sie einen Kantonskürzel ein:</t>
  </si>
  <si>
    <t>2. Wie lautet der Kantonsname?</t>
  </si>
  <si>
    <t>3. Wie heisst der Hauptort des ausgewählten Kantons?</t>
  </si>
  <si>
    <t>4. Wann ist der ausgewählte Kanton der Schweiz beigetreten?</t>
  </si>
  <si>
    <t>5. Wie gross ist der Kantonsanteil der schweizerischen Gesamtfläche?</t>
  </si>
  <si>
    <t>6. Wie gross ist der Kantonsanteil der schweizerischen Gesamtbevölkerung?</t>
  </si>
  <si>
    <t>Ski- und Snowboardservice</t>
  </si>
  <si>
    <t>Erwachsene</t>
  </si>
  <si>
    <t>Jugend</t>
  </si>
  <si>
    <t>Kinder</t>
  </si>
  <si>
    <t>Belag heiss wachsen</t>
  </si>
  <si>
    <t>Kanten schleifen</t>
  </si>
  <si>
    <t>Preisberechung</t>
  </si>
  <si>
    <t>Datum</t>
  </si>
  <si>
    <t>Name</t>
  </si>
  <si>
    <t>Service</t>
  </si>
  <si>
    <t>Alter</t>
  </si>
  <si>
    <t>Anna</t>
  </si>
  <si>
    <t>Ladina</t>
  </si>
  <si>
    <t>Peter</t>
  </si>
  <si>
    <t>Robert</t>
  </si>
  <si>
    <t>Meinrad</t>
  </si>
  <si>
    <t>Ulla</t>
  </si>
  <si>
    <t>Daniela</t>
  </si>
  <si>
    <t>Thomas</t>
  </si>
  <si>
    <t>Michel</t>
  </si>
  <si>
    <t>Horst</t>
  </si>
  <si>
    <t>Albert</t>
  </si>
  <si>
    <t>Margrit</t>
  </si>
  <si>
    <t>Urs</t>
  </si>
  <si>
    <t>Marco</t>
  </si>
  <si>
    <t>Jeannette</t>
  </si>
  <si>
    <t>Andreas</t>
  </si>
  <si>
    <t>Cla</t>
  </si>
  <si>
    <t>Sijard</t>
  </si>
  <si>
    <t>Preis</t>
  </si>
  <si>
    <t>Total</t>
  </si>
  <si>
    <t>Service-Tabelle</t>
  </si>
  <si>
    <t>Bezeichnung</t>
  </si>
  <si>
    <t>bis</t>
  </si>
  <si>
    <t>über</t>
  </si>
  <si>
    <t>Bindung verstellen</t>
  </si>
  <si>
    <t>Bindung einstellen</t>
  </si>
  <si>
    <t>Kleiner Service</t>
  </si>
  <si>
    <t>Grosser Service</t>
  </si>
  <si>
    <t>B1</t>
  </si>
  <si>
    <t>B2</t>
  </si>
  <si>
    <t>Kürzel</t>
  </si>
  <si>
    <t>K</t>
  </si>
  <si>
    <t>B3</t>
  </si>
  <si>
    <t>Sk</t>
  </si>
  <si>
    <t>Sg</t>
  </si>
  <si>
    <t>Aufgabe</t>
  </si>
  <si>
    <t>Spalte «Service»: den Wert aus der Spalte B «Bezeichnung»</t>
  </si>
  <si>
    <t>Spalte «Preis»: den je nach Kategorie (Kinder, Jugend,</t>
  </si>
  <si>
    <t>Erwachsene) richtigen Wert aus den Spalten C, D oder E)</t>
  </si>
  <si>
    <t>Übernehmen Sie anhand des Kürzels und des Alters die richtigen</t>
  </si>
  <si>
    <t>Werte aus der Service Tabelle</t>
  </si>
  <si>
    <t>Sprache</t>
  </si>
  <si>
    <t>Lösung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</si>
</sst>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Segoe UI"/>
      <family val="2"/>
      <scheme val="minor"/>
    </font>
    <font>
      <sz val="11"/>
      <color theme="1"/>
      <name val="Segoe UI"/>
      <family val="2"/>
      <scheme val="minor"/>
    </font>
    <font>
      <b/>
      <sz val="12"/>
      <color theme="0"/>
      <name val="Segoe UI"/>
      <family val="2"/>
      <scheme val="minor"/>
    </font>
    <font>
      <i/>
      <sz val="12"/>
      <color theme="1"/>
      <name val="Segoe UI"/>
      <family val="2"/>
      <scheme val="minor"/>
    </font>
    <font>
      <sz val="12"/>
      <color theme="1"/>
      <name val="Segoe UI"/>
      <family val="2"/>
      <scheme val="minor"/>
    </font>
    <font>
      <sz val="12"/>
      <color rgb="FF000000"/>
      <name val="Segoe UI"/>
      <family val="2"/>
      <scheme val="minor"/>
    </font>
    <font>
      <b/>
      <sz val="18"/>
      <color theme="3"/>
      <name val="Segoe UI"/>
      <family val="2"/>
      <scheme val="major"/>
    </font>
    <font>
      <b/>
      <sz val="11"/>
      <color theme="1"/>
      <name val="Segoe UI"/>
      <family val="2"/>
      <scheme val="minor"/>
    </font>
    <font>
      <b/>
      <sz val="14"/>
      <color theme="1"/>
      <name val="Segoe UI"/>
      <family val="2"/>
      <scheme val="minor"/>
    </font>
    <font>
      <sz val="10"/>
      <color theme="1"/>
      <name val="Segoe UI"/>
      <family val="2"/>
      <scheme val="minor"/>
    </font>
    <font>
      <sz val="9"/>
      <color indexed="81"/>
      <name val="Tahoma"/>
      <family val="2"/>
    </font>
    <font>
      <i/>
      <sz val="9"/>
      <color theme="1"/>
      <name val="Segoe UI"/>
      <family val="2"/>
      <scheme val="minor"/>
    </font>
    <font>
      <b/>
      <sz val="20"/>
      <color theme="0"/>
      <name val="Segoe UI"/>
      <family val="2"/>
      <scheme val="minor"/>
    </font>
    <font>
      <b/>
      <sz val="11"/>
      <color theme="0"/>
      <name val="Segoe U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theme="9" tint="-0.24994659260841701"/>
      </right>
      <top/>
      <bottom/>
      <diagonal/>
    </border>
    <border>
      <left style="thin">
        <color theme="0" tint="-0.24994659260841701"/>
      </left>
      <right style="thick">
        <color theme="9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ck">
        <color theme="9" tint="-0.24994659260841701"/>
      </bottom>
      <diagonal/>
    </border>
    <border>
      <left style="thin">
        <color theme="0" tint="-0.24994659260841701"/>
      </left>
      <right style="thick">
        <color theme="9" tint="-0.24994659260841701"/>
      </right>
      <top style="thin">
        <color theme="0" tint="-0.24994659260841701"/>
      </top>
      <bottom style="thick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/>
      <right/>
      <top style="thin">
        <color theme="9" tint="-0.24994659260841701"/>
      </top>
      <bottom/>
      <diagonal/>
    </border>
    <border>
      <left/>
      <right style="thick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/>
      <bottom/>
      <diagonal/>
    </border>
    <border>
      <left style="thin">
        <color theme="9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9" tint="-0.24994659260841701"/>
      </left>
      <right/>
      <top/>
      <bottom style="thick">
        <color theme="9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98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vertical="center"/>
    </xf>
    <xf numFmtId="0" fontId="0" fillId="0" borderId="0" xfId="0" applyAlignment="1"/>
    <xf numFmtId="0" fontId="0" fillId="0" borderId="0" xfId="0" applyAlignment="1">
      <alignment vertical="center"/>
    </xf>
    <xf numFmtId="0" fontId="0" fillId="4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164" fontId="0" fillId="0" borderId="0" xfId="1" applyNumberFormat="1" applyFont="1"/>
    <xf numFmtId="0" fontId="7" fillId="0" borderId="0" xfId="0" applyFont="1"/>
    <xf numFmtId="0" fontId="0" fillId="0" borderId="0" xfId="0" applyAlignment="1">
      <alignment horizontal="center"/>
    </xf>
    <xf numFmtId="4" fontId="0" fillId="0" borderId="0" xfId="0" applyNumberFormat="1"/>
    <xf numFmtId="0" fontId="7" fillId="5" borderId="0" xfId="0" applyFont="1" applyFill="1"/>
    <xf numFmtId="0" fontId="0" fillId="5" borderId="0" xfId="0" applyFill="1"/>
    <xf numFmtId="0" fontId="0" fillId="5" borderId="0" xfId="0" applyFill="1" applyAlignment="1">
      <alignment horizontal="center"/>
    </xf>
    <xf numFmtId="0" fontId="0" fillId="6" borderId="0" xfId="0" applyFill="1"/>
    <xf numFmtId="0" fontId="0" fillId="6" borderId="2" xfId="0" applyFill="1" applyBorder="1" applyAlignment="1">
      <alignment horizontal="center"/>
    </xf>
    <xf numFmtId="0" fontId="0" fillId="6" borderId="2" xfId="0" applyFill="1" applyBorder="1"/>
    <xf numFmtId="4" fontId="0" fillId="6" borderId="2" xfId="0" applyNumberFormat="1" applyFill="1" applyBorder="1" applyAlignment="1">
      <alignment horizontal="center"/>
    </xf>
    <xf numFmtId="0" fontId="8" fillId="6" borderId="0" xfId="0" applyFont="1" applyFill="1"/>
    <xf numFmtId="0" fontId="6" fillId="0" borderId="0" xfId="2"/>
    <xf numFmtId="0" fontId="7" fillId="6" borderId="2" xfId="0" applyFont="1" applyFill="1" applyBorder="1" applyAlignment="1">
      <alignment wrapText="1"/>
    </xf>
    <xf numFmtId="0" fontId="7" fillId="6" borderId="2" xfId="0" applyFont="1" applyFill="1" applyBorder="1"/>
    <xf numFmtId="0" fontId="7" fillId="6" borderId="2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" fontId="0" fillId="3" borderId="1" xfId="0" applyNumberFormat="1" applyFill="1" applyBorder="1"/>
    <xf numFmtId="4" fontId="7" fillId="3" borderId="1" xfId="0" applyNumberFormat="1" applyFont="1" applyFill="1" applyBorder="1"/>
    <xf numFmtId="0" fontId="0" fillId="0" borderId="5" xfId="0" applyBorder="1"/>
    <xf numFmtId="4" fontId="0" fillId="3" borderId="6" xfId="0" applyNumberFormat="1" applyFill="1" applyBorder="1"/>
    <xf numFmtId="4" fontId="0" fillId="0" borderId="5" xfId="0" applyNumberFormat="1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7" fillId="0" borderId="7" xfId="0" applyFont="1" applyBorder="1"/>
    <xf numFmtId="4" fontId="7" fillId="3" borderId="8" xfId="0" applyNumberFormat="1" applyFont="1" applyFill="1" applyBorder="1"/>
    <xf numFmtId="0" fontId="8" fillId="0" borderId="9" xfId="0" applyFont="1" applyBorder="1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7" fillId="0" borderId="13" xfId="0" applyFont="1" applyBorder="1"/>
    <xf numFmtId="14" fontId="0" fillId="0" borderId="13" xfId="0" applyNumberFormat="1" applyBorder="1"/>
    <xf numFmtId="14" fontId="0" fillId="0" borderId="12" xfId="0" applyNumberFormat="1" applyBorder="1"/>
    <xf numFmtId="0" fontId="0" fillId="0" borderId="14" xfId="0" applyBorder="1"/>
    <xf numFmtId="0" fontId="7" fillId="0" borderId="6" xfId="0" applyFont="1" applyBorder="1" applyAlignment="1">
      <alignment horizontal="center"/>
    </xf>
    <xf numFmtId="0" fontId="9" fillId="5" borderId="0" xfId="0" applyFont="1" applyFill="1"/>
    <xf numFmtId="0" fontId="12" fillId="7" borderId="1" xfId="0" applyFont="1" applyFill="1" applyBorder="1" applyAlignment="1">
      <alignment horizontal="center" vertical="center" wrapText="1"/>
    </xf>
    <xf numFmtId="0" fontId="13" fillId="7" borderId="0" xfId="0" applyFont="1" applyFill="1" applyAlignment="1">
      <alignment vertical="center"/>
    </xf>
    <xf numFmtId="0" fontId="0" fillId="8" borderId="0" xfId="0" applyFill="1"/>
    <xf numFmtId="0" fontId="0" fillId="8" borderId="0" xfId="0" applyFill="1" applyAlignment="1">
      <alignment horizontal="center"/>
    </xf>
    <xf numFmtId="0" fontId="6" fillId="8" borderId="0" xfId="2" applyFill="1"/>
    <xf numFmtId="0" fontId="8" fillId="8" borderId="0" xfId="0" applyFont="1" applyFill="1"/>
    <xf numFmtId="0" fontId="8" fillId="8" borderId="9" xfId="0" applyFont="1" applyFill="1" applyBorder="1"/>
    <xf numFmtId="0" fontId="0" fillId="8" borderId="10" xfId="0" applyFill="1" applyBorder="1"/>
    <xf numFmtId="0" fontId="0" fillId="8" borderId="10" xfId="0" applyFill="1" applyBorder="1" applyAlignment="1">
      <alignment horizontal="center"/>
    </xf>
    <xf numFmtId="0" fontId="0" fillId="8" borderId="11" xfId="0" applyFill="1" applyBorder="1"/>
    <xf numFmtId="0" fontId="0" fillId="8" borderId="12" xfId="0" applyFill="1" applyBorder="1"/>
    <xf numFmtId="0" fontId="0" fillId="8" borderId="0" xfId="0" applyFill="1" applyBorder="1"/>
    <xf numFmtId="0" fontId="0" fillId="8" borderId="0" xfId="0" applyFill="1" applyBorder="1" applyAlignment="1">
      <alignment horizontal="center"/>
    </xf>
    <xf numFmtId="0" fontId="0" fillId="8" borderId="5" xfId="0" applyFill="1" applyBorder="1"/>
    <xf numFmtId="0" fontId="7" fillId="8" borderId="2" xfId="0" applyFont="1" applyFill="1" applyBorder="1" applyAlignment="1">
      <alignment wrapText="1"/>
    </xf>
    <xf numFmtId="0" fontId="7" fillId="8" borderId="2" xfId="0" applyFont="1" applyFill="1" applyBorder="1"/>
    <xf numFmtId="0" fontId="7" fillId="8" borderId="2" xfId="0" applyFont="1" applyFill="1" applyBorder="1" applyAlignment="1">
      <alignment horizontal="center"/>
    </xf>
    <xf numFmtId="0" fontId="7" fillId="8" borderId="13" xfId="0" applyFont="1" applyFill="1" applyBorder="1"/>
    <xf numFmtId="0" fontId="7" fillId="8" borderId="1" xfId="0" applyFont="1" applyFill="1" applyBorder="1"/>
    <xf numFmtId="0" fontId="7" fillId="8" borderId="1" xfId="0" applyFont="1" applyFill="1" applyBorder="1" applyAlignment="1">
      <alignment horizontal="center"/>
    </xf>
    <xf numFmtId="0" fontId="7" fillId="8" borderId="6" xfId="0" applyFont="1" applyFill="1" applyBorder="1" applyAlignment="1">
      <alignment horizontal="center"/>
    </xf>
    <xf numFmtId="0" fontId="11" fillId="8" borderId="2" xfId="0" applyFont="1" applyFill="1" applyBorder="1" applyAlignment="1">
      <alignment horizontal="center"/>
    </xf>
    <xf numFmtId="14" fontId="0" fillId="8" borderId="13" xfId="0" applyNumberFormat="1" applyFill="1" applyBorder="1"/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4" fontId="0" fillId="8" borderId="6" xfId="0" applyNumberFormat="1" applyFill="1" applyBorder="1"/>
    <xf numFmtId="0" fontId="0" fillId="8" borderId="2" xfId="0" applyFill="1" applyBorder="1" applyAlignment="1">
      <alignment horizontal="center"/>
    </xf>
    <xf numFmtId="0" fontId="0" fillId="8" borderId="2" xfId="0" applyFill="1" applyBorder="1"/>
    <xf numFmtId="4" fontId="0" fillId="8" borderId="2" xfId="0" applyNumberFormat="1" applyFill="1" applyBorder="1" applyAlignment="1">
      <alignment horizontal="center"/>
    </xf>
    <xf numFmtId="14" fontId="0" fillId="8" borderId="12" xfId="0" applyNumberFormat="1" applyFill="1" applyBorder="1"/>
    <xf numFmtId="4" fontId="0" fillId="8" borderId="5" xfId="0" applyNumberFormat="1" applyFill="1" applyBorder="1"/>
    <xf numFmtId="0" fontId="0" fillId="8" borderId="14" xfId="0" applyFill="1" applyBorder="1"/>
    <xf numFmtId="0" fontId="0" fillId="8" borderId="7" xfId="0" applyFill="1" applyBorder="1"/>
    <xf numFmtId="0" fontId="0" fillId="8" borderId="7" xfId="0" applyFill="1" applyBorder="1" applyAlignment="1">
      <alignment horizontal="center"/>
    </xf>
    <xf numFmtId="0" fontId="7" fillId="8" borderId="7" xfId="0" applyFont="1" applyFill="1" applyBorder="1"/>
    <xf numFmtId="4" fontId="7" fillId="8" borderId="8" xfId="0" applyNumberFormat="1" applyFont="1" applyFill="1" applyBorder="1"/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2" xfId="0" applyFill="1" applyBorder="1" applyAlignment="1">
      <alignment horizontal="center"/>
    </xf>
  </cellXfs>
  <cellStyles count="3">
    <cellStyle name="Prozent" xfId="1" builtinId="5"/>
    <cellStyle name="Standard" xfId="0" builtinId="0"/>
    <cellStyle name="Überschrift" xfId="2" builtinId="15"/>
  </cellStyles>
  <dxfs count="4">
    <dxf>
      <font>
        <color rgb="FF00B05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theme="4" tint="-0.24994659260841701"/>
      </font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13" Type="http://schemas.openxmlformats.org/officeDocument/2006/relationships/image" Target="../media/image13.gif"/><Relationship Id="rId18" Type="http://schemas.openxmlformats.org/officeDocument/2006/relationships/image" Target="../media/image18.gif"/><Relationship Id="rId26" Type="http://schemas.openxmlformats.org/officeDocument/2006/relationships/image" Target="../media/image26.gif"/><Relationship Id="rId3" Type="http://schemas.openxmlformats.org/officeDocument/2006/relationships/image" Target="../media/image3.gif"/><Relationship Id="rId21" Type="http://schemas.openxmlformats.org/officeDocument/2006/relationships/image" Target="../media/image21.gif"/><Relationship Id="rId7" Type="http://schemas.openxmlformats.org/officeDocument/2006/relationships/image" Target="../media/image7.gif"/><Relationship Id="rId12" Type="http://schemas.openxmlformats.org/officeDocument/2006/relationships/image" Target="../media/image12.gif"/><Relationship Id="rId17" Type="http://schemas.openxmlformats.org/officeDocument/2006/relationships/image" Target="../media/image17.gif"/><Relationship Id="rId25" Type="http://schemas.openxmlformats.org/officeDocument/2006/relationships/image" Target="../media/image25.gif"/><Relationship Id="rId2" Type="http://schemas.openxmlformats.org/officeDocument/2006/relationships/image" Target="../media/image2.gif"/><Relationship Id="rId16" Type="http://schemas.openxmlformats.org/officeDocument/2006/relationships/image" Target="../media/image16.gif"/><Relationship Id="rId20" Type="http://schemas.openxmlformats.org/officeDocument/2006/relationships/image" Target="../media/image20.gif"/><Relationship Id="rId1" Type="http://schemas.openxmlformats.org/officeDocument/2006/relationships/image" Target="../media/image1.gif"/><Relationship Id="rId6" Type="http://schemas.openxmlformats.org/officeDocument/2006/relationships/image" Target="../media/image6.gif"/><Relationship Id="rId11" Type="http://schemas.openxmlformats.org/officeDocument/2006/relationships/image" Target="../media/image11.gif"/><Relationship Id="rId24" Type="http://schemas.openxmlformats.org/officeDocument/2006/relationships/image" Target="../media/image24.gif"/><Relationship Id="rId5" Type="http://schemas.openxmlformats.org/officeDocument/2006/relationships/image" Target="../media/image5.gif"/><Relationship Id="rId15" Type="http://schemas.openxmlformats.org/officeDocument/2006/relationships/image" Target="../media/image15.gif"/><Relationship Id="rId23" Type="http://schemas.openxmlformats.org/officeDocument/2006/relationships/image" Target="../media/image23.gif"/><Relationship Id="rId10" Type="http://schemas.openxmlformats.org/officeDocument/2006/relationships/image" Target="../media/image10.gif"/><Relationship Id="rId19" Type="http://schemas.openxmlformats.org/officeDocument/2006/relationships/image" Target="../media/image19.gif"/><Relationship Id="rId4" Type="http://schemas.openxmlformats.org/officeDocument/2006/relationships/image" Target="../media/image4.gif"/><Relationship Id="rId9" Type="http://schemas.openxmlformats.org/officeDocument/2006/relationships/image" Target="../media/image9.gif"/><Relationship Id="rId14" Type="http://schemas.openxmlformats.org/officeDocument/2006/relationships/image" Target="../media/image14.gif"/><Relationship Id="rId22" Type="http://schemas.openxmlformats.org/officeDocument/2006/relationships/image" Target="../media/image2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140069</xdr:colOff>
      <xdr:row>1</xdr:row>
      <xdr:rowOff>0</xdr:rowOff>
    </xdr:from>
    <xdr:to>
      <xdr:col>0</xdr:col>
      <xdr:colOff>435344</xdr:colOff>
      <xdr:row>1</xdr:row>
      <xdr:rowOff>295275</xdr:rowOff>
    </xdr:to>
    <xdr:pic>
      <xdr:nvPicPr>
        <xdr:cNvPr id="106" name="Bild 80" descr="http://www.ssc-design.ch/kantone/ag.gif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140069" y="600075"/>
          <a:ext cx="295275" cy="2952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140069</xdr:colOff>
      <xdr:row>2</xdr:row>
      <xdr:rowOff>6162</xdr:rowOff>
    </xdr:from>
    <xdr:to>
      <xdr:col>0</xdr:col>
      <xdr:colOff>435344</xdr:colOff>
      <xdr:row>2</xdr:row>
      <xdr:rowOff>295274</xdr:rowOff>
    </xdr:to>
    <xdr:pic>
      <xdr:nvPicPr>
        <xdr:cNvPr id="107" name="Bild 81" descr="http://www.ssc-design.ch/kantone/ar.gif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140069" y="920562"/>
          <a:ext cx="295275" cy="289112"/>
        </a:xfrm>
        <a:prstGeom prst="rect">
          <a:avLst/>
        </a:prstGeom>
        <a:noFill/>
      </xdr:spPr>
    </xdr:pic>
    <xdr:clientData/>
  </xdr:twoCellAnchor>
  <xdr:twoCellAnchor>
    <xdr:from>
      <xdr:col>0</xdr:col>
      <xdr:colOff>140069</xdr:colOff>
      <xdr:row>3</xdr:row>
      <xdr:rowOff>6163</xdr:rowOff>
    </xdr:from>
    <xdr:to>
      <xdr:col>0</xdr:col>
      <xdr:colOff>435344</xdr:colOff>
      <xdr:row>3</xdr:row>
      <xdr:rowOff>295274</xdr:rowOff>
    </xdr:to>
    <xdr:pic>
      <xdr:nvPicPr>
        <xdr:cNvPr id="108" name="Bild 82" descr="http://www.ssc-design.ch/kantone/ai.gif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 bwMode="auto">
        <a:xfrm>
          <a:off x="140069" y="1234888"/>
          <a:ext cx="295275" cy="289111"/>
        </a:xfrm>
        <a:prstGeom prst="rect">
          <a:avLst/>
        </a:prstGeom>
        <a:noFill/>
      </xdr:spPr>
    </xdr:pic>
    <xdr:clientData/>
  </xdr:twoCellAnchor>
  <xdr:twoCellAnchor>
    <xdr:from>
      <xdr:col>0</xdr:col>
      <xdr:colOff>140069</xdr:colOff>
      <xdr:row>4</xdr:row>
      <xdr:rowOff>0</xdr:rowOff>
    </xdr:from>
    <xdr:to>
      <xdr:col>0</xdr:col>
      <xdr:colOff>435344</xdr:colOff>
      <xdr:row>4</xdr:row>
      <xdr:rowOff>295275</xdr:rowOff>
    </xdr:to>
    <xdr:pic>
      <xdr:nvPicPr>
        <xdr:cNvPr id="109" name="Bild 83" descr="http://www.ssc-design.ch/kantone/bl.gif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 bwMode="auto">
        <a:xfrm>
          <a:off x="140069" y="1543050"/>
          <a:ext cx="295275" cy="2952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140069</xdr:colOff>
      <xdr:row>5</xdr:row>
      <xdr:rowOff>0</xdr:rowOff>
    </xdr:from>
    <xdr:to>
      <xdr:col>0</xdr:col>
      <xdr:colOff>435344</xdr:colOff>
      <xdr:row>5</xdr:row>
      <xdr:rowOff>295275</xdr:rowOff>
    </xdr:to>
    <xdr:pic>
      <xdr:nvPicPr>
        <xdr:cNvPr id="110" name="Bild 84" descr="http://www.ssc-design.ch/kantone/bs.gif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 bwMode="auto">
        <a:xfrm>
          <a:off x="140069" y="1857375"/>
          <a:ext cx="295275" cy="2952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140069</xdr:colOff>
      <xdr:row>6</xdr:row>
      <xdr:rowOff>0</xdr:rowOff>
    </xdr:from>
    <xdr:to>
      <xdr:col>0</xdr:col>
      <xdr:colOff>435344</xdr:colOff>
      <xdr:row>6</xdr:row>
      <xdr:rowOff>295275</xdr:rowOff>
    </xdr:to>
    <xdr:pic>
      <xdr:nvPicPr>
        <xdr:cNvPr id="111" name="Bild 85" descr="http://www.ssc-design.ch/kantone/be.gif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 bwMode="auto">
        <a:xfrm>
          <a:off x="140069" y="2171700"/>
          <a:ext cx="295275" cy="2952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140069</xdr:colOff>
      <xdr:row>7</xdr:row>
      <xdr:rowOff>6162</xdr:rowOff>
    </xdr:from>
    <xdr:to>
      <xdr:col>0</xdr:col>
      <xdr:colOff>435344</xdr:colOff>
      <xdr:row>7</xdr:row>
      <xdr:rowOff>295274</xdr:rowOff>
    </xdr:to>
    <xdr:pic>
      <xdr:nvPicPr>
        <xdr:cNvPr id="112" name="Bild 86" descr="http://www.ssc-design.ch/kantone/fr.gif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 bwMode="auto">
        <a:xfrm>
          <a:off x="140069" y="2492187"/>
          <a:ext cx="295275" cy="289112"/>
        </a:xfrm>
        <a:prstGeom prst="rect">
          <a:avLst/>
        </a:prstGeom>
        <a:noFill/>
      </xdr:spPr>
    </xdr:pic>
    <xdr:clientData/>
  </xdr:twoCellAnchor>
  <xdr:twoCellAnchor>
    <xdr:from>
      <xdr:col>0</xdr:col>
      <xdr:colOff>140069</xdr:colOff>
      <xdr:row>8</xdr:row>
      <xdr:rowOff>6163</xdr:rowOff>
    </xdr:from>
    <xdr:to>
      <xdr:col>0</xdr:col>
      <xdr:colOff>435344</xdr:colOff>
      <xdr:row>8</xdr:row>
      <xdr:rowOff>295274</xdr:rowOff>
    </xdr:to>
    <xdr:pic>
      <xdr:nvPicPr>
        <xdr:cNvPr id="113" name="Bild 87" descr="http://www.ssc-design.ch/kantone/ge.gif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 bwMode="auto">
        <a:xfrm>
          <a:off x="140069" y="2806513"/>
          <a:ext cx="295275" cy="289111"/>
        </a:xfrm>
        <a:prstGeom prst="rect">
          <a:avLst/>
        </a:prstGeom>
        <a:noFill/>
      </xdr:spPr>
    </xdr:pic>
    <xdr:clientData/>
  </xdr:twoCellAnchor>
  <xdr:twoCellAnchor>
    <xdr:from>
      <xdr:col>0</xdr:col>
      <xdr:colOff>140069</xdr:colOff>
      <xdr:row>9</xdr:row>
      <xdr:rowOff>0</xdr:rowOff>
    </xdr:from>
    <xdr:to>
      <xdr:col>0</xdr:col>
      <xdr:colOff>435344</xdr:colOff>
      <xdr:row>9</xdr:row>
      <xdr:rowOff>295275</xdr:rowOff>
    </xdr:to>
    <xdr:pic>
      <xdr:nvPicPr>
        <xdr:cNvPr id="114" name="Bild 88" descr="http://www.ssc-design.ch/kantone/gl.gif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 bwMode="auto">
        <a:xfrm>
          <a:off x="140069" y="3114675"/>
          <a:ext cx="295275" cy="2952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140069</xdr:colOff>
      <xdr:row>10</xdr:row>
      <xdr:rowOff>6162</xdr:rowOff>
    </xdr:from>
    <xdr:to>
      <xdr:col>0</xdr:col>
      <xdr:colOff>435344</xdr:colOff>
      <xdr:row>10</xdr:row>
      <xdr:rowOff>295274</xdr:rowOff>
    </xdr:to>
    <xdr:pic>
      <xdr:nvPicPr>
        <xdr:cNvPr id="115" name="Bild 89" descr="http://www.ssc-design.ch/kantone/gr.gif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 bwMode="auto">
        <a:xfrm>
          <a:off x="140069" y="3435162"/>
          <a:ext cx="295275" cy="289112"/>
        </a:xfrm>
        <a:prstGeom prst="rect">
          <a:avLst/>
        </a:prstGeom>
        <a:noFill/>
      </xdr:spPr>
    </xdr:pic>
    <xdr:clientData/>
  </xdr:twoCellAnchor>
  <xdr:twoCellAnchor>
    <xdr:from>
      <xdr:col>0</xdr:col>
      <xdr:colOff>140069</xdr:colOff>
      <xdr:row>11</xdr:row>
      <xdr:rowOff>0</xdr:rowOff>
    </xdr:from>
    <xdr:to>
      <xdr:col>0</xdr:col>
      <xdr:colOff>435344</xdr:colOff>
      <xdr:row>11</xdr:row>
      <xdr:rowOff>295275</xdr:rowOff>
    </xdr:to>
    <xdr:pic>
      <xdr:nvPicPr>
        <xdr:cNvPr id="116" name="Bild 90" descr="http://www.ssc-design.ch/kantone/ju.gif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 bwMode="auto">
        <a:xfrm>
          <a:off x="140069" y="3743325"/>
          <a:ext cx="295275" cy="2952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140069</xdr:colOff>
      <xdr:row>12</xdr:row>
      <xdr:rowOff>0</xdr:rowOff>
    </xdr:from>
    <xdr:to>
      <xdr:col>0</xdr:col>
      <xdr:colOff>435344</xdr:colOff>
      <xdr:row>12</xdr:row>
      <xdr:rowOff>295275</xdr:rowOff>
    </xdr:to>
    <xdr:pic>
      <xdr:nvPicPr>
        <xdr:cNvPr id="117" name="Bild 91" descr="http://www.ssc-design.ch/kantone/lu.gif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 bwMode="auto">
        <a:xfrm>
          <a:off x="140069" y="4057650"/>
          <a:ext cx="295275" cy="2952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140069</xdr:colOff>
      <xdr:row>13</xdr:row>
      <xdr:rowOff>6162</xdr:rowOff>
    </xdr:from>
    <xdr:to>
      <xdr:col>0</xdr:col>
      <xdr:colOff>435344</xdr:colOff>
      <xdr:row>13</xdr:row>
      <xdr:rowOff>295274</xdr:rowOff>
    </xdr:to>
    <xdr:pic>
      <xdr:nvPicPr>
        <xdr:cNvPr id="118" name="Bild 92" descr="http://www.ssc-design.ch/kantone/ne.gif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 bwMode="auto">
        <a:xfrm>
          <a:off x="140069" y="4378137"/>
          <a:ext cx="295275" cy="289112"/>
        </a:xfrm>
        <a:prstGeom prst="rect">
          <a:avLst/>
        </a:prstGeom>
        <a:noFill/>
      </xdr:spPr>
    </xdr:pic>
    <xdr:clientData/>
  </xdr:twoCellAnchor>
  <xdr:twoCellAnchor>
    <xdr:from>
      <xdr:col>0</xdr:col>
      <xdr:colOff>140069</xdr:colOff>
      <xdr:row>14</xdr:row>
      <xdr:rowOff>0</xdr:rowOff>
    </xdr:from>
    <xdr:to>
      <xdr:col>0</xdr:col>
      <xdr:colOff>435344</xdr:colOff>
      <xdr:row>14</xdr:row>
      <xdr:rowOff>295275</xdr:rowOff>
    </xdr:to>
    <xdr:pic>
      <xdr:nvPicPr>
        <xdr:cNvPr id="119" name="Bild 93" descr="http://www.ssc-design.ch/kantone/nw.gif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 bwMode="auto">
        <a:xfrm>
          <a:off x="140069" y="4686300"/>
          <a:ext cx="295275" cy="2952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140069</xdr:colOff>
      <xdr:row>15</xdr:row>
      <xdr:rowOff>0</xdr:rowOff>
    </xdr:from>
    <xdr:to>
      <xdr:col>0</xdr:col>
      <xdr:colOff>435344</xdr:colOff>
      <xdr:row>15</xdr:row>
      <xdr:rowOff>295275</xdr:rowOff>
    </xdr:to>
    <xdr:pic>
      <xdr:nvPicPr>
        <xdr:cNvPr id="120" name="Bild 94" descr="http://www.ssc-design.ch/kantone/ow.gif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 bwMode="auto">
        <a:xfrm>
          <a:off x="140069" y="5000625"/>
          <a:ext cx="295275" cy="2952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140069</xdr:colOff>
      <xdr:row>16</xdr:row>
      <xdr:rowOff>0</xdr:rowOff>
    </xdr:from>
    <xdr:to>
      <xdr:col>0</xdr:col>
      <xdr:colOff>435344</xdr:colOff>
      <xdr:row>16</xdr:row>
      <xdr:rowOff>295275</xdr:rowOff>
    </xdr:to>
    <xdr:pic>
      <xdr:nvPicPr>
        <xdr:cNvPr id="121" name="Bild 95" descr="http://www.ssc-design.ch/kantone/sg.gif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 bwMode="auto">
        <a:xfrm>
          <a:off x="140069" y="5314950"/>
          <a:ext cx="295275" cy="2952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140069</xdr:colOff>
      <xdr:row>17</xdr:row>
      <xdr:rowOff>6162</xdr:rowOff>
    </xdr:from>
    <xdr:to>
      <xdr:col>0</xdr:col>
      <xdr:colOff>435344</xdr:colOff>
      <xdr:row>17</xdr:row>
      <xdr:rowOff>295274</xdr:rowOff>
    </xdr:to>
    <xdr:pic>
      <xdr:nvPicPr>
        <xdr:cNvPr id="122" name="Bild 96" descr="http://www.ssc-design.ch/kantone/sh.gif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 bwMode="auto">
        <a:xfrm>
          <a:off x="140069" y="5635437"/>
          <a:ext cx="295275" cy="289112"/>
        </a:xfrm>
        <a:prstGeom prst="rect">
          <a:avLst/>
        </a:prstGeom>
        <a:noFill/>
      </xdr:spPr>
    </xdr:pic>
    <xdr:clientData/>
  </xdr:twoCellAnchor>
  <xdr:twoCellAnchor>
    <xdr:from>
      <xdr:col>0</xdr:col>
      <xdr:colOff>140069</xdr:colOff>
      <xdr:row>18</xdr:row>
      <xdr:rowOff>0</xdr:rowOff>
    </xdr:from>
    <xdr:to>
      <xdr:col>0</xdr:col>
      <xdr:colOff>435344</xdr:colOff>
      <xdr:row>18</xdr:row>
      <xdr:rowOff>295275</xdr:rowOff>
    </xdr:to>
    <xdr:pic>
      <xdr:nvPicPr>
        <xdr:cNvPr id="123" name="Bild 97" descr="http://www.ssc-design.ch/kantone/sz.gif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 bwMode="auto">
        <a:xfrm>
          <a:off x="140069" y="5943600"/>
          <a:ext cx="295275" cy="2952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140069</xdr:colOff>
      <xdr:row>19</xdr:row>
      <xdr:rowOff>0</xdr:rowOff>
    </xdr:from>
    <xdr:to>
      <xdr:col>0</xdr:col>
      <xdr:colOff>435344</xdr:colOff>
      <xdr:row>19</xdr:row>
      <xdr:rowOff>295275</xdr:rowOff>
    </xdr:to>
    <xdr:pic>
      <xdr:nvPicPr>
        <xdr:cNvPr id="124" name="Bild 98" descr="http://www.ssc-design.ch/kantone/so.gif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 bwMode="auto">
        <a:xfrm>
          <a:off x="140069" y="6257925"/>
          <a:ext cx="295275" cy="2952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140069</xdr:colOff>
      <xdr:row>20</xdr:row>
      <xdr:rowOff>0</xdr:rowOff>
    </xdr:from>
    <xdr:to>
      <xdr:col>0</xdr:col>
      <xdr:colOff>435344</xdr:colOff>
      <xdr:row>20</xdr:row>
      <xdr:rowOff>295275</xdr:rowOff>
    </xdr:to>
    <xdr:pic>
      <xdr:nvPicPr>
        <xdr:cNvPr id="125" name="Bild 99" descr="http://www.ssc-design.ch/kantone/tg.gif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 bwMode="auto">
        <a:xfrm>
          <a:off x="140069" y="6572250"/>
          <a:ext cx="295275" cy="2952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140069</xdr:colOff>
      <xdr:row>21</xdr:row>
      <xdr:rowOff>6162</xdr:rowOff>
    </xdr:from>
    <xdr:to>
      <xdr:col>0</xdr:col>
      <xdr:colOff>435344</xdr:colOff>
      <xdr:row>21</xdr:row>
      <xdr:rowOff>295274</xdr:rowOff>
    </xdr:to>
    <xdr:pic>
      <xdr:nvPicPr>
        <xdr:cNvPr id="126" name="Bild 100" descr="http://www.ssc-design.ch/kantone/ti.gif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 bwMode="auto">
        <a:xfrm>
          <a:off x="140069" y="6892737"/>
          <a:ext cx="295275" cy="289112"/>
        </a:xfrm>
        <a:prstGeom prst="rect">
          <a:avLst/>
        </a:prstGeom>
        <a:noFill/>
      </xdr:spPr>
    </xdr:pic>
    <xdr:clientData/>
  </xdr:twoCellAnchor>
  <xdr:twoCellAnchor>
    <xdr:from>
      <xdr:col>0</xdr:col>
      <xdr:colOff>140069</xdr:colOff>
      <xdr:row>22</xdr:row>
      <xdr:rowOff>0</xdr:rowOff>
    </xdr:from>
    <xdr:to>
      <xdr:col>0</xdr:col>
      <xdr:colOff>435344</xdr:colOff>
      <xdr:row>22</xdr:row>
      <xdr:rowOff>295275</xdr:rowOff>
    </xdr:to>
    <xdr:pic>
      <xdr:nvPicPr>
        <xdr:cNvPr id="127" name="Bild 101" descr="http://www.ssc-design.ch/kantone/ur.gif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 bwMode="auto">
        <a:xfrm>
          <a:off x="140069" y="7200900"/>
          <a:ext cx="295275" cy="2952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140069</xdr:colOff>
      <xdr:row>23</xdr:row>
      <xdr:rowOff>6162</xdr:rowOff>
    </xdr:from>
    <xdr:to>
      <xdr:col>0</xdr:col>
      <xdr:colOff>435344</xdr:colOff>
      <xdr:row>23</xdr:row>
      <xdr:rowOff>295274</xdr:rowOff>
    </xdr:to>
    <xdr:pic>
      <xdr:nvPicPr>
        <xdr:cNvPr id="128" name="Bild 102" descr="http://www.ssc-design.ch/kantone/vd.gif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 bwMode="auto">
        <a:xfrm>
          <a:off x="140069" y="7521387"/>
          <a:ext cx="295275" cy="289112"/>
        </a:xfrm>
        <a:prstGeom prst="rect">
          <a:avLst/>
        </a:prstGeom>
        <a:noFill/>
      </xdr:spPr>
    </xdr:pic>
    <xdr:clientData/>
  </xdr:twoCellAnchor>
  <xdr:twoCellAnchor>
    <xdr:from>
      <xdr:col>0</xdr:col>
      <xdr:colOff>140069</xdr:colOff>
      <xdr:row>24</xdr:row>
      <xdr:rowOff>6162</xdr:rowOff>
    </xdr:from>
    <xdr:to>
      <xdr:col>0</xdr:col>
      <xdr:colOff>435344</xdr:colOff>
      <xdr:row>24</xdr:row>
      <xdr:rowOff>295274</xdr:rowOff>
    </xdr:to>
    <xdr:pic>
      <xdr:nvPicPr>
        <xdr:cNvPr id="129" name="Bild 103" descr="http://www.ssc-design.ch/kantone/vs.gif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 bwMode="auto">
        <a:xfrm>
          <a:off x="140069" y="7835712"/>
          <a:ext cx="295275" cy="289112"/>
        </a:xfrm>
        <a:prstGeom prst="rect">
          <a:avLst/>
        </a:prstGeom>
        <a:noFill/>
      </xdr:spPr>
    </xdr:pic>
    <xdr:clientData/>
  </xdr:twoCellAnchor>
  <xdr:twoCellAnchor>
    <xdr:from>
      <xdr:col>0</xdr:col>
      <xdr:colOff>140069</xdr:colOff>
      <xdr:row>25</xdr:row>
      <xdr:rowOff>0</xdr:rowOff>
    </xdr:from>
    <xdr:to>
      <xdr:col>0</xdr:col>
      <xdr:colOff>435344</xdr:colOff>
      <xdr:row>25</xdr:row>
      <xdr:rowOff>295275</xdr:rowOff>
    </xdr:to>
    <xdr:pic>
      <xdr:nvPicPr>
        <xdr:cNvPr id="130" name="Bild 104" descr="http://www.ssc-design.ch/kantone/zg.gif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 bwMode="auto">
        <a:xfrm>
          <a:off x="140069" y="8143875"/>
          <a:ext cx="295275" cy="2952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140069</xdr:colOff>
      <xdr:row>26</xdr:row>
      <xdr:rowOff>0</xdr:rowOff>
    </xdr:from>
    <xdr:to>
      <xdr:col>0</xdr:col>
      <xdr:colOff>435344</xdr:colOff>
      <xdr:row>26</xdr:row>
      <xdr:rowOff>295275</xdr:rowOff>
    </xdr:to>
    <xdr:pic>
      <xdr:nvPicPr>
        <xdr:cNvPr id="131" name="Bild 105" descr="http://www.ssc-design.ch/kantone/zh.gif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 bwMode="auto">
        <a:xfrm>
          <a:off x="140069" y="8458200"/>
          <a:ext cx="295275" cy="2952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Vista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tatistik.admin.ch/stat_ch/ber00/dkan_fr.htm" TargetMode="External"/><Relationship Id="rId18" Type="http://schemas.openxmlformats.org/officeDocument/2006/relationships/hyperlink" Target="http://www.stadt-glarus.ch/" TargetMode="External"/><Relationship Id="rId26" Type="http://schemas.openxmlformats.org/officeDocument/2006/relationships/hyperlink" Target="http://www.ne.ch/neuchatel/" TargetMode="External"/><Relationship Id="rId39" Type="http://schemas.openxmlformats.org/officeDocument/2006/relationships/hyperlink" Target="http://www.statistik.admin.ch/stat_ch/ber00/dkan_tg.htm" TargetMode="External"/><Relationship Id="rId21" Type="http://schemas.openxmlformats.org/officeDocument/2006/relationships/hyperlink" Target="http://www.statistik.admin.ch/stat_ch/ber00/dkan_ju.htm" TargetMode="External"/><Relationship Id="rId34" Type="http://schemas.openxmlformats.org/officeDocument/2006/relationships/hyperlink" Target="http://www.stadt-schaffhausen.ch/" TargetMode="External"/><Relationship Id="rId42" Type="http://schemas.openxmlformats.org/officeDocument/2006/relationships/hyperlink" Target="http://www.bellinzona.ch/" TargetMode="External"/><Relationship Id="rId47" Type="http://schemas.openxmlformats.org/officeDocument/2006/relationships/hyperlink" Target="http://www.statistik.admin.ch/stat_ch/ber00/dkan_vs.htm" TargetMode="External"/><Relationship Id="rId50" Type="http://schemas.openxmlformats.org/officeDocument/2006/relationships/hyperlink" Target="http://www.stadtzug.ch/" TargetMode="External"/><Relationship Id="rId7" Type="http://schemas.openxmlformats.org/officeDocument/2006/relationships/hyperlink" Target="http://www.statistik.admin.ch/stat_ch/ber00/dkan_bl.htm" TargetMode="External"/><Relationship Id="rId2" Type="http://schemas.openxmlformats.org/officeDocument/2006/relationships/hyperlink" Target="http://www.aarau.ch/" TargetMode="External"/><Relationship Id="rId16" Type="http://schemas.openxmlformats.org/officeDocument/2006/relationships/hyperlink" Target="http://www.geneve.ch/" TargetMode="External"/><Relationship Id="rId29" Type="http://schemas.openxmlformats.org/officeDocument/2006/relationships/hyperlink" Target="http://www.statistik.admin.ch/stat_ch/ber00/dkan_ow.htm" TargetMode="External"/><Relationship Id="rId11" Type="http://schemas.openxmlformats.org/officeDocument/2006/relationships/hyperlink" Target="http://www.statistik.admin.ch/stat_ch/ber00/dkan_be.htm" TargetMode="External"/><Relationship Id="rId24" Type="http://schemas.openxmlformats.org/officeDocument/2006/relationships/hyperlink" Target="http://www.stadtluzern.ch/" TargetMode="External"/><Relationship Id="rId32" Type="http://schemas.openxmlformats.org/officeDocument/2006/relationships/hyperlink" Target="http://www.stadt-st-gallen.ch/" TargetMode="External"/><Relationship Id="rId37" Type="http://schemas.openxmlformats.org/officeDocument/2006/relationships/hyperlink" Target="http://www.statistik.admin.ch/stat_ch/ber00/dkan_so.htm" TargetMode="External"/><Relationship Id="rId40" Type="http://schemas.openxmlformats.org/officeDocument/2006/relationships/hyperlink" Target="http://www.frauenfeld.ch/" TargetMode="External"/><Relationship Id="rId45" Type="http://schemas.openxmlformats.org/officeDocument/2006/relationships/hyperlink" Target="http://www.statistik.admin.ch/stat_ch/ber00/dkan_vd.htm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://www.statistik.admin.ch/stat_ch/ber00/dkan_ai.htm" TargetMode="External"/><Relationship Id="rId10" Type="http://schemas.openxmlformats.org/officeDocument/2006/relationships/hyperlink" Target="http://www.basel.ch/" TargetMode="External"/><Relationship Id="rId19" Type="http://schemas.openxmlformats.org/officeDocument/2006/relationships/hyperlink" Target="http://www.statistik.admin.ch/stat_ch/ber00/dkan_gr.htm" TargetMode="External"/><Relationship Id="rId31" Type="http://schemas.openxmlformats.org/officeDocument/2006/relationships/hyperlink" Target="http://www.statistik.admin.ch/stat_ch/ber00/dkan_sg.htm" TargetMode="External"/><Relationship Id="rId44" Type="http://schemas.openxmlformats.org/officeDocument/2006/relationships/hyperlink" Target="http://www.altdorf.ch/" TargetMode="External"/><Relationship Id="rId52" Type="http://schemas.openxmlformats.org/officeDocument/2006/relationships/hyperlink" Target="http://www.stadt-zuerich.ch/" TargetMode="External"/><Relationship Id="rId4" Type="http://schemas.openxmlformats.org/officeDocument/2006/relationships/hyperlink" Target="http://www.herisau.ch/" TargetMode="External"/><Relationship Id="rId9" Type="http://schemas.openxmlformats.org/officeDocument/2006/relationships/hyperlink" Target="http://www.statistik.admin.ch/stat_ch/ber00/dkan_bs.htm" TargetMode="External"/><Relationship Id="rId14" Type="http://schemas.openxmlformats.org/officeDocument/2006/relationships/hyperlink" Target="http://www.freiburg.ch/" TargetMode="External"/><Relationship Id="rId22" Type="http://schemas.openxmlformats.org/officeDocument/2006/relationships/hyperlink" Target="http://www.delemont.ch/" TargetMode="External"/><Relationship Id="rId27" Type="http://schemas.openxmlformats.org/officeDocument/2006/relationships/hyperlink" Target="http://www.statistik.admin.ch/stat_ch/ber00/dkan_nw.htm" TargetMode="External"/><Relationship Id="rId30" Type="http://schemas.openxmlformats.org/officeDocument/2006/relationships/hyperlink" Target="http://www.sarnen.ch/" TargetMode="External"/><Relationship Id="rId35" Type="http://schemas.openxmlformats.org/officeDocument/2006/relationships/hyperlink" Target="http://www.statistik.admin.ch/stat_ch/ber00/dkan_sz.htm" TargetMode="External"/><Relationship Id="rId43" Type="http://schemas.openxmlformats.org/officeDocument/2006/relationships/hyperlink" Target="http://www.statistik.admin.ch/stat_ch/ber00/dkan_ur.htm" TargetMode="External"/><Relationship Id="rId48" Type="http://schemas.openxmlformats.org/officeDocument/2006/relationships/hyperlink" Target="http://www.sion.ch/" TargetMode="External"/><Relationship Id="rId8" Type="http://schemas.openxmlformats.org/officeDocument/2006/relationships/hyperlink" Target="http://www.liestal.ch/" TargetMode="External"/><Relationship Id="rId51" Type="http://schemas.openxmlformats.org/officeDocument/2006/relationships/hyperlink" Target="http://www.statistik.admin.ch/stat_ch/ber00/dkan_zh.htm" TargetMode="External"/><Relationship Id="rId3" Type="http://schemas.openxmlformats.org/officeDocument/2006/relationships/hyperlink" Target="http://www.statistik.admin.ch/stat_ch/ber00/dkan_ar.htm" TargetMode="External"/><Relationship Id="rId12" Type="http://schemas.openxmlformats.org/officeDocument/2006/relationships/hyperlink" Target="http://www.bern.ch/" TargetMode="External"/><Relationship Id="rId17" Type="http://schemas.openxmlformats.org/officeDocument/2006/relationships/hyperlink" Target="http://www.statistik.admin.ch/stat_ch/ber00/dkan_gl.htm" TargetMode="External"/><Relationship Id="rId25" Type="http://schemas.openxmlformats.org/officeDocument/2006/relationships/hyperlink" Target="http://www.statistik.admin.ch/stat_ch/ber00/dkan_ne.htm" TargetMode="External"/><Relationship Id="rId33" Type="http://schemas.openxmlformats.org/officeDocument/2006/relationships/hyperlink" Target="http://www.statistik.admin.ch/stat_ch/ber00/dkan_sh.htm" TargetMode="External"/><Relationship Id="rId38" Type="http://schemas.openxmlformats.org/officeDocument/2006/relationships/hyperlink" Target="http://www.solothurn.ch/egs/" TargetMode="External"/><Relationship Id="rId46" Type="http://schemas.openxmlformats.org/officeDocument/2006/relationships/hyperlink" Target="http://www.lausanne.ch/" TargetMode="External"/><Relationship Id="rId20" Type="http://schemas.openxmlformats.org/officeDocument/2006/relationships/hyperlink" Target="http://www.chur.ch/" TargetMode="External"/><Relationship Id="rId41" Type="http://schemas.openxmlformats.org/officeDocument/2006/relationships/hyperlink" Target="http://www.statistik.admin.ch/stat_ch/ber00/dkan_ti.htm" TargetMode="External"/><Relationship Id="rId54" Type="http://schemas.openxmlformats.org/officeDocument/2006/relationships/drawing" Target="../drawings/drawing1.xml"/><Relationship Id="rId1" Type="http://schemas.openxmlformats.org/officeDocument/2006/relationships/hyperlink" Target="http://www.statistik.admin.ch/stat_ch/ber00/dkan_ag.htm" TargetMode="External"/><Relationship Id="rId6" Type="http://schemas.openxmlformats.org/officeDocument/2006/relationships/hyperlink" Target="http://www.appenzell.ch/" TargetMode="External"/><Relationship Id="rId15" Type="http://schemas.openxmlformats.org/officeDocument/2006/relationships/hyperlink" Target="http://www.statistik.admin.ch/stat_ch/ber00/dkan_ge.htm" TargetMode="External"/><Relationship Id="rId23" Type="http://schemas.openxmlformats.org/officeDocument/2006/relationships/hyperlink" Target="http://www.statistik.admin.ch/stat_ch/ber00/dkan_lu.htm" TargetMode="External"/><Relationship Id="rId28" Type="http://schemas.openxmlformats.org/officeDocument/2006/relationships/hyperlink" Target="http://www.stans.ch/" TargetMode="External"/><Relationship Id="rId36" Type="http://schemas.openxmlformats.org/officeDocument/2006/relationships/hyperlink" Target="http://www.gemeindeschwyz.ch/" TargetMode="External"/><Relationship Id="rId49" Type="http://schemas.openxmlformats.org/officeDocument/2006/relationships/hyperlink" Target="http://www.statistik.admin.ch/stat_ch/ber00/dkan_zg.ht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zoomScale="90" zoomScaleNormal="90" workbookViewId="0"/>
  </sheetViews>
  <sheetFormatPr baseColWidth="10" defaultRowHeight="16.5" x14ac:dyDescent="0.6"/>
  <cols>
    <col min="1" max="1" width="7.75" customWidth="1"/>
    <col min="2" max="2" width="5.375" customWidth="1"/>
    <col min="3" max="3" width="15" customWidth="1"/>
    <col min="4" max="4" width="13.5" customWidth="1"/>
    <col min="5" max="5" width="8.75" bestFit="1" customWidth="1"/>
    <col min="6" max="6" width="9.375" customWidth="1"/>
    <col min="7" max="7" width="7.625" customWidth="1"/>
    <col min="8" max="8" width="10.375" customWidth="1"/>
    <col min="9" max="9" width="6.375" customWidth="1"/>
    <col min="10" max="10" width="64.25" style="9" bestFit="1" customWidth="1"/>
    <col min="11" max="11" width="12.375" customWidth="1"/>
    <col min="13" max="13" width="0" hidden="1" customWidth="1"/>
  </cols>
  <sheetData>
    <row r="1" spans="1:13" ht="56.25" x14ac:dyDescent="0.6">
      <c r="A1" s="1" t="s">
        <v>0</v>
      </c>
      <c r="B1" s="2" t="s">
        <v>2</v>
      </c>
      <c r="C1" s="2" t="s">
        <v>1</v>
      </c>
      <c r="D1" s="2" t="s">
        <v>3</v>
      </c>
      <c r="E1" s="2" t="s">
        <v>139</v>
      </c>
      <c r="F1" s="3" t="s">
        <v>4</v>
      </c>
      <c r="G1" s="2" t="s">
        <v>5</v>
      </c>
      <c r="H1" s="2" t="s">
        <v>6</v>
      </c>
      <c r="J1" s="56" t="s">
        <v>79</v>
      </c>
    </row>
    <row r="2" spans="1:13" ht="24.95" customHeight="1" x14ac:dyDescent="0.6">
      <c r="A2" s="4"/>
      <c r="B2" s="5" t="s">
        <v>8</v>
      </c>
      <c r="C2" s="5" t="s">
        <v>7</v>
      </c>
      <c r="D2" s="5" t="s">
        <v>9</v>
      </c>
      <c r="E2" s="5" t="s">
        <v>10</v>
      </c>
      <c r="F2" s="6">
        <v>1803</v>
      </c>
      <c r="G2" s="7">
        <v>1404</v>
      </c>
      <c r="H2" s="7">
        <v>540600</v>
      </c>
    </row>
    <row r="3" spans="1:13" ht="24.95" customHeight="1" x14ac:dyDescent="0.6">
      <c r="A3" s="4"/>
      <c r="B3" s="5" t="s">
        <v>12</v>
      </c>
      <c r="C3" s="5" t="s">
        <v>11</v>
      </c>
      <c r="D3" s="5" t="s">
        <v>13</v>
      </c>
      <c r="E3" s="5" t="s">
        <v>10</v>
      </c>
      <c r="F3" s="6">
        <v>1513</v>
      </c>
      <c r="G3" s="7">
        <v>243</v>
      </c>
      <c r="H3" s="7">
        <v>53700</v>
      </c>
      <c r="J3" s="8" t="s">
        <v>81</v>
      </c>
    </row>
    <row r="4" spans="1:13" ht="24.95" customHeight="1" x14ac:dyDescent="0.6">
      <c r="A4" s="4"/>
      <c r="B4" s="5" t="s">
        <v>15</v>
      </c>
      <c r="C4" s="5" t="s">
        <v>14</v>
      </c>
      <c r="D4" s="5" t="s">
        <v>16</v>
      </c>
      <c r="E4" s="5" t="s">
        <v>10</v>
      </c>
      <c r="F4" s="6">
        <v>1513</v>
      </c>
      <c r="G4" s="7">
        <v>173</v>
      </c>
      <c r="H4" s="7">
        <v>14900</v>
      </c>
      <c r="J4" s="10" t="s">
        <v>8</v>
      </c>
      <c r="K4" t="str">
        <f>IF(J4="","",IF(ISERROR(VLOOKUP(J4,$B$2:$B$27,1,FALSE)),"Kürzel falsch",""))</f>
        <v/>
      </c>
    </row>
    <row r="5" spans="1:13" ht="24.95" customHeight="1" x14ac:dyDescent="0.6">
      <c r="A5" s="4"/>
      <c r="B5" s="5" t="s">
        <v>18</v>
      </c>
      <c r="C5" s="5" t="s">
        <v>17</v>
      </c>
      <c r="D5" s="5" t="s">
        <v>19</v>
      </c>
      <c r="E5" s="5" t="s">
        <v>10</v>
      </c>
      <c r="F5" s="6">
        <v>1501</v>
      </c>
      <c r="G5" s="7">
        <v>517</v>
      </c>
      <c r="H5" s="7">
        <v>258600</v>
      </c>
    </row>
    <row r="6" spans="1:13" ht="24.95" customHeight="1" x14ac:dyDescent="0.6">
      <c r="A6" s="4"/>
      <c r="B6" s="5" t="s">
        <v>21</v>
      </c>
      <c r="C6" s="5" t="s">
        <v>20</v>
      </c>
      <c r="D6" s="5" t="s">
        <v>22</v>
      </c>
      <c r="E6" s="5" t="s">
        <v>10</v>
      </c>
      <c r="F6" s="6">
        <v>1501</v>
      </c>
      <c r="G6" s="7">
        <v>37</v>
      </c>
      <c r="H6" s="7">
        <v>188500</v>
      </c>
      <c r="J6" s="57" t="s">
        <v>80</v>
      </c>
    </row>
    <row r="7" spans="1:13" ht="24.95" customHeight="1" x14ac:dyDescent="0.6">
      <c r="A7" s="4"/>
      <c r="B7" s="5" t="s">
        <v>24</v>
      </c>
      <c r="C7" s="5" t="s">
        <v>23</v>
      </c>
      <c r="D7" s="5" t="s">
        <v>23</v>
      </c>
      <c r="E7" s="5" t="s">
        <v>25</v>
      </c>
      <c r="F7" s="6">
        <v>1353</v>
      </c>
      <c r="G7" s="7">
        <v>5959</v>
      </c>
      <c r="H7" s="7">
        <v>943400</v>
      </c>
      <c r="J7" s="8" t="s">
        <v>82</v>
      </c>
    </row>
    <row r="8" spans="1:13" ht="24.95" customHeight="1" x14ac:dyDescent="0.6">
      <c r="A8" s="4"/>
      <c r="B8" s="5" t="s">
        <v>27</v>
      </c>
      <c r="C8" s="5" t="s">
        <v>26</v>
      </c>
      <c r="D8" s="5" t="s">
        <v>26</v>
      </c>
      <c r="E8" s="5" t="s">
        <v>28</v>
      </c>
      <c r="F8" s="6">
        <v>1481</v>
      </c>
      <c r="G8" s="7">
        <v>1671</v>
      </c>
      <c r="H8" s="7">
        <v>234300</v>
      </c>
      <c r="J8" s="11"/>
      <c r="K8" t="str">
        <f>IF(OR($J$4="",J8=""),"",IF(J8=M8,"richtig","falsch"))</f>
        <v/>
      </c>
      <c r="M8" t="str">
        <f>IF($J$4="","",IF($K$4&lt;&gt;"Kürzel falsch",VLOOKUP($J$4,$B$2:$H$27,2,FALSE)))</f>
        <v>Aargau</v>
      </c>
    </row>
    <row r="9" spans="1:13" ht="24.95" customHeight="1" x14ac:dyDescent="0.6">
      <c r="A9" s="4"/>
      <c r="B9" s="5" t="s">
        <v>30</v>
      </c>
      <c r="C9" s="5" t="s">
        <v>29</v>
      </c>
      <c r="D9" s="5" t="s">
        <v>29</v>
      </c>
      <c r="E9" s="5" t="s">
        <v>31</v>
      </c>
      <c r="F9" s="6">
        <v>1815</v>
      </c>
      <c r="G9" s="7">
        <v>282</v>
      </c>
      <c r="H9" s="7">
        <v>403100</v>
      </c>
    </row>
    <row r="10" spans="1:13" ht="24.95" customHeight="1" x14ac:dyDescent="0.6">
      <c r="A10" s="4"/>
      <c r="B10" s="5" t="s">
        <v>33</v>
      </c>
      <c r="C10" s="5" t="s">
        <v>32</v>
      </c>
      <c r="D10" s="5" t="s">
        <v>32</v>
      </c>
      <c r="E10" s="5" t="s">
        <v>10</v>
      </c>
      <c r="F10" s="6">
        <v>1352</v>
      </c>
      <c r="G10" s="7">
        <v>685</v>
      </c>
      <c r="H10" s="7">
        <v>38700</v>
      </c>
      <c r="J10" s="8" t="s">
        <v>83</v>
      </c>
    </row>
    <row r="11" spans="1:13" ht="24.95" customHeight="1" x14ac:dyDescent="0.6">
      <c r="A11" s="4"/>
      <c r="B11" s="5" t="s">
        <v>35</v>
      </c>
      <c r="C11" s="5" t="s">
        <v>34</v>
      </c>
      <c r="D11" s="5" t="s">
        <v>36</v>
      </c>
      <c r="E11" s="5" t="s">
        <v>37</v>
      </c>
      <c r="F11" s="6">
        <v>1803</v>
      </c>
      <c r="G11" s="7">
        <v>7105</v>
      </c>
      <c r="H11" s="7">
        <v>186000</v>
      </c>
      <c r="J11" s="11"/>
      <c r="K11" t="str">
        <f>IF(OR($J$4="",J11=""),"",IF(J11=M11,"richtig","falsch"))</f>
        <v/>
      </c>
      <c r="M11" t="str">
        <f>IF($J$4="","",IF($K$4&lt;&gt;"Kürzel falsch",VLOOKUP($J$4,$B$2:$H$27,3,FALSE)))</f>
        <v>Aarau</v>
      </c>
    </row>
    <row r="12" spans="1:13" ht="24.95" customHeight="1" x14ac:dyDescent="0.6">
      <c r="A12" s="4"/>
      <c r="B12" s="5" t="s">
        <v>39</v>
      </c>
      <c r="C12" s="5" t="s">
        <v>38</v>
      </c>
      <c r="D12" s="5" t="s">
        <v>40</v>
      </c>
      <c r="E12" s="5" t="s">
        <v>31</v>
      </c>
      <c r="F12" s="6">
        <v>1979</v>
      </c>
      <c r="G12" s="7">
        <v>839</v>
      </c>
      <c r="H12" s="7">
        <v>68800</v>
      </c>
    </row>
    <row r="13" spans="1:13" ht="24.95" customHeight="1" x14ac:dyDescent="0.6">
      <c r="A13" s="4"/>
      <c r="B13" s="5" t="s">
        <v>42</v>
      </c>
      <c r="C13" s="5" t="s">
        <v>41</v>
      </c>
      <c r="D13" s="5" t="s">
        <v>41</v>
      </c>
      <c r="E13" s="5" t="s">
        <v>10</v>
      </c>
      <c r="F13" s="6">
        <v>1332</v>
      </c>
      <c r="G13" s="7">
        <v>1493</v>
      </c>
      <c r="H13" s="7">
        <v>345400</v>
      </c>
      <c r="J13" s="8" t="s">
        <v>84</v>
      </c>
    </row>
    <row r="14" spans="1:13" ht="24.95" customHeight="1" x14ac:dyDescent="0.6">
      <c r="A14" s="4"/>
      <c r="B14" s="5" t="s">
        <v>44</v>
      </c>
      <c r="C14" s="5" t="s">
        <v>43</v>
      </c>
      <c r="D14" s="5" t="s">
        <v>43</v>
      </c>
      <c r="E14" s="5" t="s">
        <v>31</v>
      </c>
      <c r="F14" s="6">
        <v>1815</v>
      </c>
      <c r="G14" s="7">
        <v>803</v>
      </c>
      <c r="H14" s="7">
        <v>165600</v>
      </c>
      <c r="J14" s="11"/>
      <c r="K14" t="str">
        <f>IF(OR($J$4="",J14=""),"",IF(J14=M14,"richtig","falsch"))</f>
        <v/>
      </c>
      <c r="M14">
        <f>IF($J$4="","",IF($K$4&lt;&gt;"Kürzel falsch",VLOOKUP($J$4,$B$2:$H$27,5,FALSE)))</f>
        <v>1803</v>
      </c>
    </row>
    <row r="15" spans="1:13" ht="24.95" customHeight="1" x14ac:dyDescent="0.6">
      <c r="A15" s="4"/>
      <c r="B15" s="5" t="s">
        <v>46</v>
      </c>
      <c r="C15" s="5" t="s">
        <v>45</v>
      </c>
      <c r="D15" s="5" t="s">
        <v>47</v>
      </c>
      <c r="E15" s="5" t="s">
        <v>10</v>
      </c>
      <c r="F15" s="6">
        <v>1291</v>
      </c>
      <c r="G15" s="7">
        <v>276</v>
      </c>
      <c r="H15" s="7">
        <v>37700</v>
      </c>
    </row>
    <row r="16" spans="1:13" ht="24.95" customHeight="1" x14ac:dyDescent="0.6">
      <c r="A16" s="4"/>
      <c r="B16" s="5" t="s">
        <v>49</v>
      </c>
      <c r="C16" s="5" t="s">
        <v>48</v>
      </c>
      <c r="D16" s="5" t="s">
        <v>50</v>
      </c>
      <c r="E16" s="5" t="s">
        <v>10</v>
      </c>
      <c r="F16" s="6">
        <v>1291</v>
      </c>
      <c r="G16" s="7">
        <v>491</v>
      </c>
      <c r="H16" s="7">
        <v>32200</v>
      </c>
      <c r="J16" s="8" t="s">
        <v>85</v>
      </c>
    </row>
    <row r="17" spans="1:13" ht="24.95" customHeight="1" x14ac:dyDescent="0.6">
      <c r="A17" s="4"/>
      <c r="B17" s="5" t="s">
        <v>52</v>
      </c>
      <c r="C17" s="5" t="s">
        <v>51</v>
      </c>
      <c r="D17" s="5" t="s">
        <v>51</v>
      </c>
      <c r="E17" s="5" t="s">
        <v>10</v>
      </c>
      <c r="F17" s="6">
        <v>1803</v>
      </c>
      <c r="G17" s="7">
        <v>2026</v>
      </c>
      <c r="H17" s="7">
        <v>447600</v>
      </c>
      <c r="J17" s="11"/>
      <c r="K17" t="str">
        <f>IF(OR($J$4="",J17=""),"",IF(J17=M17,"richtig","falsch"))</f>
        <v/>
      </c>
      <c r="M17" s="12">
        <f>IF($J$4="","",IF($K$4&lt;&gt;"Kürzel falsch",VLOOKUP($J$4,$B$2:$H$27,6,FALSE)/SUM($G$2:$G$27)))</f>
        <v>3.4005861409160267E-2</v>
      </c>
    </row>
    <row r="18" spans="1:13" ht="24.95" customHeight="1" x14ac:dyDescent="0.6">
      <c r="A18" s="4"/>
      <c r="B18" s="5" t="s">
        <v>54</v>
      </c>
      <c r="C18" s="5" t="s">
        <v>53</v>
      </c>
      <c r="D18" s="5" t="s">
        <v>53</v>
      </c>
      <c r="E18" s="5" t="s">
        <v>10</v>
      </c>
      <c r="F18" s="6">
        <v>1501</v>
      </c>
      <c r="G18" s="7">
        <v>299</v>
      </c>
      <c r="H18" s="7">
        <v>73600</v>
      </c>
    </row>
    <row r="19" spans="1:13" ht="24.95" customHeight="1" x14ac:dyDescent="0.6">
      <c r="A19" s="4"/>
      <c r="B19" s="5" t="s">
        <v>56</v>
      </c>
      <c r="C19" s="5" t="s">
        <v>55</v>
      </c>
      <c r="D19" s="5" t="s">
        <v>55</v>
      </c>
      <c r="E19" s="5" t="s">
        <v>10</v>
      </c>
      <c r="F19" s="6">
        <v>1291</v>
      </c>
      <c r="G19" s="7">
        <v>908</v>
      </c>
      <c r="H19" s="7">
        <v>128200</v>
      </c>
      <c r="J19" s="8" t="s">
        <v>86</v>
      </c>
    </row>
    <row r="20" spans="1:13" ht="24.95" customHeight="1" x14ac:dyDescent="0.6">
      <c r="A20" s="4"/>
      <c r="B20" s="5" t="s">
        <v>58</v>
      </c>
      <c r="C20" s="5" t="s">
        <v>57</v>
      </c>
      <c r="D20" s="5" t="s">
        <v>57</v>
      </c>
      <c r="E20" s="5" t="s">
        <v>10</v>
      </c>
      <c r="F20" s="6">
        <v>1481</v>
      </c>
      <c r="G20" s="7">
        <v>791</v>
      </c>
      <c r="H20" s="7">
        <v>243900</v>
      </c>
      <c r="J20" s="11"/>
      <c r="K20" t="str">
        <f>IF(OR($J$4="",J20=""),"",IF(J20=M20,"richtig","falsch"))</f>
        <v/>
      </c>
      <c r="M20" s="12">
        <f>IF($J$4="","",IF($K$4&lt;&gt;"Kürzel falsch",VLOOKUP($J$4,$B$2:$H$27,7,FALSE)/SUM($H$2:$H$27)))</f>
        <v>7.5456423426944336E-2</v>
      </c>
    </row>
    <row r="21" spans="1:13" ht="24.95" customHeight="1" x14ac:dyDescent="0.6">
      <c r="A21" s="4"/>
      <c r="B21" s="5" t="s">
        <v>60</v>
      </c>
      <c r="C21" s="5" t="s">
        <v>59</v>
      </c>
      <c r="D21" s="5" t="s">
        <v>61</v>
      </c>
      <c r="E21" s="5" t="s">
        <v>10</v>
      </c>
      <c r="F21" s="6">
        <v>1803</v>
      </c>
      <c r="G21" s="7">
        <v>991</v>
      </c>
      <c r="H21" s="7">
        <v>227300</v>
      </c>
    </row>
    <row r="22" spans="1:13" ht="24.95" customHeight="1" x14ac:dyDescent="0.6">
      <c r="A22" s="4"/>
      <c r="B22" s="5" t="s">
        <v>63</v>
      </c>
      <c r="C22" s="5" t="s">
        <v>62</v>
      </c>
      <c r="D22" s="5" t="s">
        <v>64</v>
      </c>
      <c r="E22" s="5" t="s">
        <v>65</v>
      </c>
      <c r="F22" s="6">
        <v>1803</v>
      </c>
      <c r="G22" s="7">
        <v>2812</v>
      </c>
      <c r="H22" s="7">
        <v>308500</v>
      </c>
    </row>
    <row r="23" spans="1:13" ht="24.95" customHeight="1" x14ac:dyDescent="0.6">
      <c r="A23" s="4"/>
      <c r="B23" s="5" t="s">
        <v>67</v>
      </c>
      <c r="C23" s="5" t="s">
        <v>66</v>
      </c>
      <c r="D23" s="5" t="s">
        <v>68</v>
      </c>
      <c r="E23" s="5" t="s">
        <v>10</v>
      </c>
      <c r="F23" s="6">
        <v>1291</v>
      </c>
      <c r="G23" s="7">
        <v>1077</v>
      </c>
      <c r="H23" s="7">
        <v>35500</v>
      </c>
    </row>
    <row r="24" spans="1:13" ht="24.95" customHeight="1" x14ac:dyDescent="0.6">
      <c r="A24" s="4"/>
      <c r="B24" s="5" t="s">
        <v>70</v>
      </c>
      <c r="C24" s="5" t="s">
        <v>69</v>
      </c>
      <c r="D24" s="5" t="s">
        <v>71</v>
      </c>
      <c r="E24" s="5" t="s">
        <v>31</v>
      </c>
      <c r="F24" s="6">
        <v>1803</v>
      </c>
      <c r="G24" s="7">
        <v>3212</v>
      </c>
      <c r="H24" s="7">
        <v>616300</v>
      </c>
    </row>
    <row r="25" spans="1:13" ht="24.95" customHeight="1" x14ac:dyDescent="0.6">
      <c r="A25" s="4"/>
      <c r="B25" s="5" t="s">
        <v>73</v>
      </c>
      <c r="C25" s="5" t="s">
        <v>72</v>
      </c>
      <c r="D25" s="5" t="s">
        <v>74</v>
      </c>
      <c r="E25" s="5" t="s">
        <v>28</v>
      </c>
      <c r="F25" s="6">
        <v>1815</v>
      </c>
      <c r="G25" s="7">
        <v>5225</v>
      </c>
      <c r="H25" s="7">
        <v>275600</v>
      </c>
    </row>
    <row r="26" spans="1:13" ht="24.95" customHeight="1" x14ac:dyDescent="0.6">
      <c r="A26" s="4"/>
      <c r="B26" s="5" t="s">
        <v>76</v>
      </c>
      <c r="C26" s="5" t="s">
        <v>75</v>
      </c>
      <c r="D26" s="5" t="s">
        <v>75</v>
      </c>
      <c r="E26" s="5" t="s">
        <v>10</v>
      </c>
      <c r="F26" s="6">
        <v>1352</v>
      </c>
      <c r="G26" s="7">
        <v>239</v>
      </c>
      <c r="H26" s="7">
        <v>97800</v>
      </c>
    </row>
    <row r="27" spans="1:13" ht="24.95" customHeight="1" x14ac:dyDescent="0.6">
      <c r="A27" s="4"/>
      <c r="B27" s="5" t="s">
        <v>78</v>
      </c>
      <c r="C27" s="5" t="s">
        <v>77</v>
      </c>
      <c r="D27" s="5" t="s">
        <v>77</v>
      </c>
      <c r="E27" s="5" t="s">
        <v>10</v>
      </c>
      <c r="F27" s="6">
        <v>1351</v>
      </c>
      <c r="G27" s="7">
        <v>1729</v>
      </c>
      <c r="H27" s="7">
        <v>1198600</v>
      </c>
    </row>
  </sheetData>
  <conditionalFormatting sqref="K8:K20">
    <cfRule type="cellIs" dxfId="3" priority="2" operator="equal">
      <formula>"richtig"</formula>
    </cfRule>
    <cfRule type="cellIs" dxfId="2" priority="1" operator="equal">
      <formula>"falsch"</formula>
    </cfRule>
  </conditionalFormatting>
  <hyperlinks>
    <hyperlink ref="B2" r:id="rId1" display="http://www.statistik.admin.ch/stat_ch/ber00/dkan_ag.htm"/>
    <hyperlink ref="D2" r:id="rId2" display="http://www.aarau.ch/"/>
    <hyperlink ref="B3" r:id="rId3" display="http://www.statistik.admin.ch/stat_ch/ber00/dkan_ar.htm"/>
    <hyperlink ref="D3" r:id="rId4" display="http://www.herisau.ch/"/>
    <hyperlink ref="B4" r:id="rId5" display="http://www.statistik.admin.ch/stat_ch/ber00/dkan_ai.htm"/>
    <hyperlink ref="D4" r:id="rId6" display="http://www.appenzell.ch/"/>
    <hyperlink ref="B5" r:id="rId7" display="http://www.statistik.admin.ch/stat_ch/ber00/dkan_bl.htm"/>
    <hyperlink ref="D5" r:id="rId8" display="http://www.liestal.ch/"/>
    <hyperlink ref="B6" r:id="rId9" display="http://www.statistik.admin.ch/stat_ch/ber00/dkan_bs.htm"/>
    <hyperlink ref="D6" r:id="rId10" display="http://www.basel.ch/"/>
    <hyperlink ref="B7" r:id="rId11" display="http://www.statistik.admin.ch/stat_ch/ber00/dkan_be.htm"/>
    <hyperlink ref="D7" r:id="rId12" display="http://www.bern.ch/"/>
    <hyperlink ref="B8" r:id="rId13" display="http://www.statistik.admin.ch/stat_ch/ber00/dkan_fr.htm"/>
    <hyperlink ref="D8" r:id="rId14" display="http://www.freiburg.ch/"/>
    <hyperlink ref="B9" r:id="rId15" display="http://www.statistik.admin.ch/stat_ch/ber00/dkan_ge.htm"/>
    <hyperlink ref="D9" r:id="rId16" display="http://www.geneve.ch/"/>
    <hyperlink ref="B10" r:id="rId17" display="http://www.statistik.admin.ch/stat_ch/ber00/dkan_gl.htm"/>
    <hyperlink ref="D10" r:id="rId18" display="http://www.stadt-glarus.ch/"/>
    <hyperlink ref="B11" r:id="rId19" display="http://www.statistik.admin.ch/stat_ch/ber00/dkan_gr.htm"/>
    <hyperlink ref="D11" r:id="rId20" display="http://www.chur.ch/"/>
    <hyperlink ref="B12" r:id="rId21" display="http://www.statistik.admin.ch/stat_ch/ber00/dkan_ju.htm"/>
    <hyperlink ref="D12" r:id="rId22" display="http://www.delemont.ch/"/>
    <hyperlink ref="B13" r:id="rId23" display="http://www.statistik.admin.ch/stat_ch/ber00/dkan_lu.htm"/>
    <hyperlink ref="D13" r:id="rId24" display="http://www.stadtluzern.ch/"/>
    <hyperlink ref="B14" r:id="rId25" display="http://www.statistik.admin.ch/stat_ch/ber00/dkan_ne.htm"/>
    <hyperlink ref="D14" r:id="rId26" display="http://www.ne.ch/neuchatel/"/>
    <hyperlink ref="B15" r:id="rId27" display="http://www.statistik.admin.ch/stat_ch/ber00/dkan_nw.htm"/>
    <hyperlink ref="D15" r:id="rId28" display="http://www.stans.ch/"/>
    <hyperlink ref="B16" r:id="rId29" display="http://www.statistik.admin.ch/stat_ch/ber00/dkan_ow.htm"/>
    <hyperlink ref="D16" r:id="rId30" display="http://www.sarnen.ch/"/>
    <hyperlink ref="B17" r:id="rId31" display="http://www.statistik.admin.ch/stat_ch/ber00/dkan_sg.htm"/>
    <hyperlink ref="D17" r:id="rId32" display="http://www.stadt-st-gallen.ch/"/>
    <hyperlink ref="B18" r:id="rId33" display="http://www.statistik.admin.ch/stat_ch/ber00/dkan_sh.htm"/>
    <hyperlink ref="D18" r:id="rId34" display="http://www.stadt-schaffhausen.ch/"/>
    <hyperlink ref="B19" r:id="rId35" display="http://www.statistik.admin.ch/stat_ch/ber00/dkan_sz.htm"/>
    <hyperlink ref="D19" r:id="rId36" display="http://www.gemeindeschwyz.ch/"/>
    <hyperlink ref="B20" r:id="rId37" display="http://www.statistik.admin.ch/stat_ch/ber00/dkan_so.htm"/>
    <hyperlink ref="D20" r:id="rId38" display="http://www.solothurn.ch/egs/"/>
    <hyperlink ref="B21" r:id="rId39" display="http://www.statistik.admin.ch/stat_ch/ber00/dkan_tg.htm"/>
    <hyperlink ref="D21" r:id="rId40" display="http://www.frauenfeld.ch/"/>
    <hyperlink ref="B22" r:id="rId41" display="http://www.statistik.admin.ch/stat_ch/ber00/dkan_ti.htm"/>
    <hyperlink ref="D22" r:id="rId42" display="http://www.bellinzona.ch/"/>
    <hyperlink ref="B23" r:id="rId43" display="http://www.statistik.admin.ch/stat_ch/ber00/dkan_ur.htm"/>
    <hyperlink ref="D23" r:id="rId44" display="http://www.altdorf.ch/"/>
    <hyperlink ref="B24" r:id="rId45" display="http://www.statistik.admin.ch/stat_ch/ber00/dkan_vd.htm"/>
    <hyperlink ref="D24" r:id="rId46" display="http://www.lausanne.ch/"/>
    <hyperlink ref="B25" r:id="rId47" display="http://www.statistik.admin.ch/stat_ch/ber00/dkan_vs.htm"/>
    <hyperlink ref="D25" r:id="rId48" display="http://www.sion.ch/"/>
    <hyperlink ref="B26" r:id="rId49" display="http://www.statistik.admin.ch/stat_ch/ber00/dkan_zg.htm"/>
    <hyperlink ref="D26" r:id="rId50" display="http://www.stadtzug.ch/"/>
    <hyperlink ref="B27" r:id="rId51" display="http://www.statistik.admin.ch/stat_ch/ber00/dkan_zh.htm"/>
    <hyperlink ref="D27" r:id="rId52" display="http://www.stadt-zuerich.ch/"/>
  </hyperlinks>
  <pageMargins left="0.7" right="0.7" top="0.78740157499999996" bottom="0.78740157499999996" header="0.3" footer="0.3"/>
  <pageSetup paperSize="9" orientation="portrait" r:id="rId53"/>
  <drawing r:id="rId5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131"/>
  <sheetViews>
    <sheetView workbookViewId="0"/>
  </sheetViews>
  <sheetFormatPr baseColWidth="10" defaultRowHeight="16.5" x14ac:dyDescent="0.6"/>
  <cols>
    <col min="1" max="1" width="6.75" customWidth="1"/>
    <col min="2" max="2" width="18.125" customWidth="1"/>
    <col min="8" max="8" width="9.125" customWidth="1"/>
    <col min="9" max="9" width="5.5" bestFit="1" customWidth="1"/>
    <col min="10" max="10" width="5.375" style="14" customWidth="1"/>
    <col min="11" max="11" width="21.625" customWidth="1"/>
    <col min="12" max="12" width="8" customWidth="1"/>
    <col min="13" max="13" width="3.875" customWidth="1"/>
    <col min="14" max="14" width="8.25" customWidth="1"/>
    <col min="15" max="15" width="8.625" customWidth="1"/>
    <col min="16" max="16" width="17.75" hidden="1" customWidth="1"/>
    <col min="17" max="17" width="15.75" hidden="1" customWidth="1"/>
  </cols>
  <sheetData>
    <row r="1" spans="1:17" ht="26.25" x14ac:dyDescent="0.9">
      <c r="A1" s="24" t="s">
        <v>87</v>
      </c>
      <c r="G1" s="16" t="s">
        <v>133</v>
      </c>
      <c r="H1" s="55" t="s">
        <v>137</v>
      </c>
      <c r="I1" s="17"/>
      <c r="J1" s="18"/>
      <c r="K1" s="17"/>
      <c r="L1" s="17"/>
    </row>
    <row r="2" spans="1:17" x14ac:dyDescent="0.6">
      <c r="G2" s="17"/>
      <c r="H2" s="55" t="s">
        <v>138</v>
      </c>
      <c r="I2" s="17"/>
      <c r="J2" s="18"/>
      <c r="K2" s="17"/>
      <c r="L2" s="17"/>
    </row>
    <row r="3" spans="1:17" x14ac:dyDescent="0.6">
      <c r="G3" s="17"/>
      <c r="H3" s="55" t="s">
        <v>134</v>
      </c>
      <c r="I3" s="17"/>
      <c r="J3" s="18"/>
      <c r="K3" s="17"/>
      <c r="L3" s="17"/>
    </row>
    <row r="4" spans="1:17" x14ac:dyDescent="0.6">
      <c r="G4" s="17"/>
      <c r="H4" s="55" t="s">
        <v>135</v>
      </c>
      <c r="I4" s="17"/>
      <c r="J4" s="18"/>
      <c r="K4" s="17"/>
      <c r="L4" s="17"/>
    </row>
    <row r="5" spans="1:17" x14ac:dyDescent="0.6">
      <c r="G5" s="17"/>
      <c r="H5" s="55" t="s">
        <v>136</v>
      </c>
      <c r="I5" s="17"/>
      <c r="J5" s="18"/>
      <c r="K5" s="17"/>
      <c r="L5" s="17"/>
    </row>
    <row r="7" spans="1:17" ht="20.25" x14ac:dyDescent="0.7">
      <c r="A7" s="23" t="s">
        <v>118</v>
      </c>
      <c r="B7" s="19"/>
      <c r="C7" s="19"/>
      <c r="D7" s="19"/>
      <c r="E7" s="19"/>
      <c r="G7" s="45" t="s">
        <v>93</v>
      </c>
      <c r="H7" s="46"/>
      <c r="I7" s="46"/>
      <c r="J7" s="47"/>
      <c r="K7" s="46"/>
      <c r="L7" s="48"/>
    </row>
    <row r="8" spans="1:17" x14ac:dyDescent="0.6">
      <c r="A8" s="19"/>
      <c r="B8" s="19"/>
      <c r="C8" s="19"/>
      <c r="D8" s="19"/>
      <c r="E8" s="19"/>
      <c r="G8" s="49"/>
      <c r="H8" s="29"/>
      <c r="I8" s="29"/>
      <c r="J8" s="30"/>
      <c r="K8" s="29"/>
      <c r="L8" s="38"/>
    </row>
    <row r="9" spans="1:17" x14ac:dyDescent="0.6">
      <c r="A9" s="25" t="s">
        <v>128</v>
      </c>
      <c r="B9" s="26" t="s">
        <v>119</v>
      </c>
      <c r="C9" s="27" t="s">
        <v>88</v>
      </c>
      <c r="D9" s="27" t="s">
        <v>89</v>
      </c>
      <c r="E9" s="27" t="s">
        <v>90</v>
      </c>
      <c r="G9" s="50" t="s">
        <v>94</v>
      </c>
      <c r="H9" s="31" t="s">
        <v>95</v>
      </c>
      <c r="I9" s="31" t="s">
        <v>97</v>
      </c>
      <c r="J9" s="32" t="s">
        <v>129</v>
      </c>
      <c r="K9" s="31" t="s">
        <v>96</v>
      </c>
      <c r="L9" s="54" t="s">
        <v>116</v>
      </c>
    </row>
    <row r="10" spans="1:17" x14ac:dyDescent="0.6">
      <c r="A10" s="92"/>
      <c r="B10" s="94"/>
      <c r="C10" s="28" t="s">
        <v>121</v>
      </c>
      <c r="D10" s="28" t="s">
        <v>120</v>
      </c>
      <c r="E10" s="28" t="s">
        <v>120</v>
      </c>
      <c r="F10">
        <v>365</v>
      </c>
      <c r="G10" s="51">
        <v>43061</v>
      </c>
      <c r="H10" s="33" t="s">
        <v>98</v>
      </c>
      <c r="I10" s="34">
        <v>46</v>
      </c>
      <c r="J10" s="34" t="s">
        <v>130</v>
      </c>
      <c r="K10" s="35"/>
      <c r="L10" s="39"/>
      <c r="N10" t="str">
        <f>IF(K10="","",IF(K10=P10,"richtig","falsch"))</f>
        <v/>
      </c>
      <c r="O10" t="str">
        <f>IF(L10="","",IF(L10=Q10,"richtig","falsch"))</f>
        <v/>
      </c>
      <c r="P10" s="35" t="str">
        <f>VLOOKUP(J10,$A$12:$E$17,2,FALSE)</f>
        <v>Belag heiss wachsen</v>
      </c>
      <c r="Q10" s="36">
        <f>VLOOKUP(J10,$A$12:$E$17,IF(I10&lt;=12,5,IF(I10&lt;=16,4,3)),FALSE)</f>
        <v>15</v>
      </c>
    </row>
    <row r="11" spans="1:17" x14ac:dyDescent="0.6">
      <c r="A11" s="93"/>
      <c r="B11" s="94"/>
      <c r="C11" s="28">
        <v>16</v>
      </c>
      <c r="D11" s="28">
        <v>16</v>
      </c>
      <c r="E11" s="28">
        <v>12</v>
      </c>
      <c r="G11" s="51">
        <v>43070</v>
      </c>
      <c r="H11" s="33" t="s">
        <v>99</v>
      </c>
      <c r="I11" s="34">
        <v>8</v>
      </c>
      <c r="J11" s="34" t="s">
        <v>130</v>
      </c>
      <c r="K11" s="35"/>
      <c r="L11" s="39"/>
      <c r="N11" t="str">
        <f t="shared" ref="N11:N27" si="0">IF(K11="","",IF(K11=P11,"richtig","falsch"))</f>
        <v/>
      </c>
      <c r="O11" t="str">
        <f t="shared" ref="O11:O29" si="1">IF(L11="","",IF(L11=Q11,"richtig","falsch"))</f>
        <v/>
      </c>
      <c r="P11" s="35" t="str">
        <f t="shared" ref="P11:P27" si="2">VLOOKUP(J11,$A$12:$E$17,2,FALSE)</f>
        <v>Belag heiss wachsen</v>
      </c>
      <c r="Q11" s="36">
        <f t="shared" ref="Q11:Q27" si="3">VLOOKUP(J11,$A$12:$E$17,IF(I11&lt;=12,5,IF(I11&lt;=16,4,3)),FALSE)</f>
        <v>5</v>
      </c>
    </row>
    <row r="12" spans="1:17" x14ac:dyDescent="0.6">
      <c r="A12" s="20" t="s">
        <v>126</v>
      </c>
      <c r="B12" s="21" t="s">
        <v>123</v>
      </c>
      <c r="C12" s="22">
        <v>15</v>
      </c>
      <c r="D12" s="22">
        <v>15</v>
      </c>
      <c r="E12" s="22">
        <v>15</v>
      </c>
      <c r="G12" s="51">
        <v>43077</v>
      </c>
      <c r="H12" s="33" t="s">
        <v>100</v>
      </c>
      <c r="I12" s="34">
        <v>32</v>
      </c>
      <c r="J12" s="34" t="s">
        <v>132</v>
      </c>
      <c r="K12" s="35"/>
      <c r="L12" s="39"/>
      <c r="N12" t="str">
        <f t="shared" si="0"/>
        <v/>
      </c>
      <c r="O12" t="str">
        <f t="shared" si="1"/>
        <v/>
      </c>
      <c r="P12" s="35" t="str">
        <f t="shared" si="2"/>
        <v>Grosser Service</v>
      </c>
      <c r="Q12" s="36">
        <f t="shared" si="3"/>
        <v>55</v>
      </c>
    </row>
    <row r="13" spans="1:17" x14ac:dyDescent="0.6">
      <c r="A13" s="20" t="s">
        <v>127</v>
      </c>
      <c r="B13" s="21" t="s">
        <v>122</v>
      </c>
      <c r="C13" s="22">
        <v>25</v>
      </c>
      <c r="D13" s="22">
        <v>20</v>
      </c>
      <c r="E13" s="22">
        <v>20</v>
      </c>
      <c r="G13" s="51">
        <v>43080</v>
      </c>
      <c r="H13" s="33" t="s">
        <v>101</v>
      </c>
      <c r="I13" s="34">
        <v>60</v>
      </c>
      <c r="J13" s="34" t="s">
        <v>132</v>
      </c>
      <c r="K13" s="35"/>
      <c r="L13" s="39"/>
      <c r="N13" t="str">
        <f t="shared" si="0"/>
        <v/>
      </c>
      <c r="O13" t="str">
        <f t="shared" si="1"/>
        <v/>
      </c>
      <c r="P13" s="35" t="str">
        <f t="shared" si="2"/>
        <v>Grosser Service</v>
      </c>
      <c r="Q13" s="36">
        <f t="shared" si="3"/>
        <v>55</v>
      </c>
    </row>
    <row r="14" spans="1:17" x14ac:dyDescent="0.6">
      <c r="A14" s="20" t="s">
        <v>130</v>
      </c>
      <c r="B14" s="21" t="s">
        <v>91</v>
      </c>
      <c r="C14" s="22">
        <v>15</v>
      </c>
      <c r="D14" s="22">
        <v>10</v>
      </c>
      <c r="E14" s="22">
        <v>5</v>
      </c>
      <c r="G14" s="51">
        <v>43084</v>
      </c>
      <c r="H14" s="33" t="s">
        <v>102</v>
      </c>
      <c r="I14" s="34">
        <v>26</v>
      </c>
      <c r="J14" s="34" t="s">
        <v>126</v>
      </c>
      <c r="K14" s="35"/>
      <c r="L14" s="39"/>
      <c r="N14" t="str">
        <f t="shared" si="0"/>
        <v/>
      </c>
      <c r="O14" t="str">
        <f t="shared" si="1"/>
        <v/>
      </c>
      <c r="P14" s="35" t="str">
        <f t="shared" si="2"/>
        <v>Bindung einstellen</v>
      </c>
      <c r="Q14" s="36">
        <f t="shared" si="3"/>
        <v>15</v>
      </c>
    </row>
    <row r="15" spans="1:17" x14ac:dyDescent="0.6">
      <c r="A15" s="20" t="s">
        <v>129</v>
      </c>
      <c r="B15" s="21" t="s">
        <v>92</v>
      </c>
      <c r="C15" s="22">
        <v>25</v>
      </c>
      <c r="D15" s="22">
        <v>15</v>
      </c>
      <c r="E15" s="22">
        <v>10</v>
      </c>
      <c r="G15" s="51">
        <v>43087</v>
      </c>
      <c r="H15" s="33" t="s">
        <v>103</v>
      </c>
      <c r="I15" s="34">
        <v>38</v>
      </c>
      <c r="J15" s="34" t="s">
        <v>129</v>
      </c>
      <c r="K15" s="35"/>
      <c r="L15" s="39"/>
      <c r="N15" t="str">
        <f t="shared" si="0"/>
        <v/>
      </c>
      <c r="O15" t="str">
        <f t="shared" si="1"/>
        <v/>
      </c>
      <c r="P15" s="35" t="str">
        <f t="shared" si="2"/>
        <v>Kanten schleifen</v>
      </c>
      <c r="Q15" s="36">
        <f t="shared" si="3"/>
        <v>25</v>
      </c>
    </row>
    <row r="16" spans="1:17" x14ac:dyDescent="0.6">
      <c r="A16" s="20" t="s">
        <v>131</v>
      </c>
      <c r="B16" s="21" t="s">
        <v>124</v>
      </c>
      <c r="C16" s="22">
        <v>45</v>
      </c>
      <c r="D16" s="22">
        <v>35</v>
      </c>
      <c r="E16" s="22">
        <v>25</v>
      </c>
      <c r="G16" s="51">
        <v>43090</v>
      </c>
      <c r="H16" s="33" t="s">
        <v>104</v>
      </c>
      <c r="I16" s="34">
        <v>28</v>
      </c>
      <c r="J16" s="34" t="s">
        <v>126</v>
      </c>
      <c r="K16" s="35"/>
      <c r="L16" s="39"/>
      <c r="N16" t="str">
        <f t="shared" si="0"/>
        <v/>
      </c>
      <c r="O16" t="str">
        <f t="shared" si="1"/>
        <v/>
      </c>
      <c r="P16" s="35" t="str">
        <f t="shared" si="2"/>
        <v>Bindung einstellen</v>
      </c>
      <c r="Q16" s="36">
        <f t="shared" si="3"/>
        <v>15</v>
      </c>
    </row>
    <row r="17" spans="1:17" x14ac:dyDescent="0.6">
      <c r="A17" s="20" t="s">
        <v>132</v>
      </c>
      <c r="B17" s="21" t="s">
        <v>125</v>
      </c>
      <c r="C17" s="22">
        <v>55</v>
      </c>
      <c r="D17" s="22">
        <v>45</v>
      </c>
      <c r="E17" s="22">
        <v>35</v>
      </c>
      <c r="G17" s="51">
        <v>43097</v>
      </c>
      <c r="H17" s="33" t="s">
        <v>105</v>
      </c>
      <c r="I17" s="34">
        <v>64</v>
      </c>
      <c r="J17" s="34" t="s">
        <v>131</v>
      </c>
      <c r="K17" s="35"/>
      <c r="L17" s="39"/>
      <c r="N17" t="str">
        <f t="shared" si="0"/>
        <v/>
      </c>
      <c r="O17" t="str">
        <f t="shared" si="1"/>
        <v/>
      </c>
      <c r="P17" s="35" t="str">
        <f t="shared" si="2"/>
        <v>Kleiner Service</v>
      </c>
      <c r="Q17" s="36">
        <f t="shared" si="3"/>
        <v>45</v>
      </c>
    </row>
    <row r="18" spans="1:17" x14ac:dyDescent="0.6">
      <c r="G18" s="51">
        <v>43099</v>
      </c>
      <c r="H18" s="33" t="s">
        <v>106</v>
      </c>
      <c r="I18" s="34">
        <v>24</v>
      </c>
      <c r="J18" s="34" t="s">
        <v>127</v>
      </c>
      <c r="K18" s="35"/>
      <c r="L18" s="39"/>
      <c r="N18" t="str">
        <f t="shared" si="0"/>
        <v/>
      </c>
      <c r="O18" t="str">
        <f t="shared" si="1"/>
        <v/>
      </c>
      <c r="P18" s="35" t="str">
        <f t="shared" si="2"/>
        <v>Bindung verstellen</v>
      </c>
      <c r="Q18" s="36">
        <f t="shared" si="3"/>
        <v>25</v>
      </c>
    </row>
    <row r="19" spans="1:17" x14ac:dyDescent="0.6">
      <c r="G19" s="51">
        <v>43106</v>
      </c>
      <c r="H19" s="33" t="s">
        <v>107</v>
      </c>
      <c r="I19" s="34">
        <v>30</v>
      </c>
      <c r="J19" s="34" t="s">
        <v>130</v>
      </c>
      <c r="K19" s="35"/>
      <c r="L19" s="39"/>
      <c r="N19" t="str">
        <f t="shared" si="0"/>
        <v/>
      </c>
      <c r="O19" t="str">
        <f t="shared" si="1"/>
        <v/>
      </c>
      <c r="P19" s="35" t="str">
        <f t="shared" si="2"/>
        <v>Belag heiss wachsen</v>
      </c>
      <c r="Q19" s="36">
        <f t="shared" si="3"/>
        <v>15</v>
      </c>
    </row>
    <row r="20" spans="1:17" x14ac:dyDescent="0.6">
      <c r="G20" s="51">
        <v>43112</v>
      </c>
      <c r="H20" s="33" t="s">
        <v>108</v>
      </c>
      <c r="I20" s="34">
        <v>22</v>
      </c>
      <c r="J20" s="34" t="s">
        <v>132</v>
      </c>
      <c r="K20" s="35"/>
      <c r="L20" s="39"/>
      <c r="N20" t="str">
        <f t="shared" si="0"/>
        <v/>
      </c>
      <c r="O20" t="str">
        <f t="shared" si="1"/>
        <v/>
      </c>
      <c r="P20" s="35" t="str">
        <f t="shared" si="2"/>
        <v>Grosser Service</v>
      </c>
      <c r="Q20" s="36">
        <f t="shared" si="3"/>
        <v>55</v>
      </c>
    </row>
    <row r="21" spans="1:17" x14ac:dyDescent="0.6">
      <c r="G21" s="51">
        <v>43116</v>
      </c>
      <c r="H21" s="33" t="s">
        <v>109</v>
      </c>
      <c r="I21" s="34">
        <v>49</v>
      </c>
      <c r="J21" s="34" t="s">
        <v>130</v>
      </c>
      <c r="K21" s="35"/>
      <c r="L21" s="39"/>
      <c r="N21" t="str">
        <f t="shared" si="0"/>
        <v/>
      </c>
      <c r="O21" t="str">
        <f t="shared" si="1"/>
        <v/>
      </c>
      <c r="P21" s="35" t="str">
        <f t="shared" si="2"/>
        <v>Belag heiss wachsen</v>
      </c>
      <c r="Q21" s="36">
        <f t="shared" si="3"/>
        <v>15</v>
      </c>
    </row>
    <row r="22" spans="1:17" x14ac:dyDescent="0.6">
      <c r="G22" s="51">
        <v>43121</v>
      </c>
      <c r="H22" s="33" t="s">
        <v>110</v>
      </c>
      <c r="I22" s="34">
        <v>6</v>
      </c>
      <c r="J22" s="34" t="s">
        <v>126</v>
      </c>
      <c r="K22" s="35"/>
      <c r="L22" s="39"/>
      <c r="N22" t="str">
        <f t="shared" si="0"/>
        <v/>
      </c>
      <c r="O22" t="str">
        <f t="shared" si="1"/>
        <v/>
      </c>
      <c r="P22" s="35" t="str">
        <f t="shared" si="2"/>
        <v>Bindung einstellen</v>
      </c>
      <c r="Q22" s="36">
        <f t="shared" si="3"/>
        <v>15</v>
      </c>
    </row>
    <row r="23" spans="1:17" x14ac:dyDescent="0.6">
      <c r="G23" s="51">
        <v>43125</v>
      </c>
      <c r="H23" s="33" t="s">
        <v>111</v>
      </c>
      <c r="I23" s="34">
        <v>39</v>
      </c>
      <c r="J23" s="34" t="s">
        <v>130</v>
      </c>
      <c r="K23" s="35"/>
      <c r="L23" s="39"/>
      <c r="N23" t="str">
        <f t="shared" si="0"/>
        <v/>
      </c>
      <c r="O23" t="str">
        <f t="shared" si="1"/>
        <v/>
      </c>
      <c r="P23" s="35" t="str">
        <f t="shared" si="2"/>
        <v>Belag heiss wachsen</v>
      </c>
      <c r="Q23" s="36">
        <f t="shared" si="3"/>
        <v>15</v>
      </c>
    </row>
    <row r="24" spans="1:17" x14ac:dyDescent="0.6">
      <c r="G24" s="51">
        <v>43131</v>
      </c>
      <c r="H24" s="33" t="s">
        <v>112</v>
      </c>
      <c r="I24" s="34">
        <v>58</v>
      </c>
      <c r="J24" s="34" t="s">
        <v>129</v>
      </c>
      <c r="K24" s="35"/>
      <c r="L24" s="39"/>
      <c r="N24" t="str">
        <f t="shared" si="0"/>
        <v/>
      </c>
      <c r="O24" t="str">
        <f t="shared" si="1"/>
        <v/>
      </c>
      <c r="P24" s="35" t="str">
        <f t="shared" si="2"/>
        <v>Kanten schleifen</v>
      </c>
      <c r="Q24" s="36">
        <f t="shared" si="3"/>
        <v>25</v>
      </c>
    </row>
    <row r="25" spans="1:17" x14ac:dyDescent="0.6">
      <c r="G25" s="51">
        <v>43134</v>
      </c>
      <c r="H25" s="33" t="s">
        <v>113</v>
      </c>
      <c r="I25" s="34">
        <v>7</v>
      </c>
      <c r="J25" s="34" t="s">
        <v>132</v>
      </c>
      <c r="K25" s="35"/>
      <c r="L25" s="39"/>
      <c r="N25" t="str">
        <f t="shared" si="0"/>
        <v/>
      </c>
      <c r="O25" t="str">
        <f t="shared" si="1"/>
        <v/>
      </c>
      <c r="P25" s="35" t="str">
        <f t="shared" si="2"/>
        <v>Grosser Service</v>
      </c>
      <c r="Q25" s="36">
        <f t="shared" si="3"/>
        <v>35</v>
      </c>
    </row>
    <row r="26" spans="1:17" x14ac:dyDescent="0.6">
      <c r="G26" s="51">
        <v>43140</v>
      </c>
      <c r="H26" s="33" t="s">
        <v>114</v>
      </c>
      <c r="I26" s="34">
        <v>48</v>
      </c>
      <c r="J26" s="34" t="s">
        <v>126</v>
      </c>
      <c r="K26" s="35"/>
      <c r="L26" s="39"/>
      <c r="N26" t="str">
        <f t="shared" si="0"/>
        <v/>
      </c>
      <c r="O26" t="str">
        <f t="shared" si="1"/>
        <v/>
      </c>
      <c r="P26" s="35" t="str">
        <f t="shared" si="2"/>
        <v>Bindung einstellen</v>
      </c>
      <c r="Q26" s="36">
        <f t="shared" si="3"/>
        <v>15</v>
      </c>
    </row>
    <row r="27" spans="1:17" x14ac:dyDescent="0.6">
      <c r="G27" s="51">
        <v>43146</v>
      </c>
      <c r="H27" s="33" t="s">
        <v>115</v>
      </c>
      <c r="I27" s="34">
        <v>21</v>
      </c>
      <c r="J27" s="34" t="s">
        <v>129</v>
      </c>
      <c r="K27" s="35"/>
      <c r="L27" s="39"/>
      <c r="N27" t="str">
        <f t="shared" si="0"/>
        <v/>
      </c>
      <c r="O27" t="str">
        <f t="shared" si="1"/>
        <v/>
      </c>
      <c r="P27" s="35" t="str">
        <f t="shared" si="2"/>
        <v>Kanten schleifen</v>
      </c>
      <c r="Q27" s="36">
        <f t="shared" si="3"/>
        <v>25</v>
      </c>
    </row>
    <row r="28" spans="1:17" x14ac:dyDescent="0.6">
      <c r="G28" s="52"/>
      <c r="H28" s="29"/>
      <c r="I28" s="29"/>
      <c r="J28" s="30"/>
      <c r="K28" s="29"/>
      <c r="L28" s="40"/>
      <c r="Q28" s="15"/>
    </row>
    <row r="29" spans="1:17" ht="16.899999999999999" thickBot="1" x14ac:dyDescent="0.65">
      <c r="G29" s="53"/>
      <c r="H29" s="41"/>
      <c r="I29" s="41"/>
      <c r="J29" s="42"/>
      <c r="K29" s="43" t="s">
        <v>117</v>
      </c>
      <c r="L29" s="44"/>
      <c r="O29" t="str">
        <f t="shared" si="1"/>
        <v/>
      </c>
      <c r="P29" s="13" t="s">
        <v>117</v>
      </c>
      <c r="Q29" s="37">
        <f>SUM(Q10:Q27)</f>
        <v>470</v>
      </c>
    </row>
    <row r="30" spans="1:17" ht="16.899999999999999" thickTop="1" x14ac:dyDescent="0.6"/>
    <row r="100" spans="1:12" x14ac:dyDescent="0.6">
      <c r="A100" s="58" t="s">
        <v>140</v>
      </c>
      <c r="B100" s="58"/>
      <c r="C100" s="58"/>
      <c r="D100" s="58"/>
      <c r="E100" s="58"/>
      <c r="F100" s="58"/>
      <c r="G100" s="58"/>
      <c r="H100" s="58"/>
      <c r="I100" s="58"/>
      <c r="J100" s="59"/>
      <c r="K100" s="58"/>
      <c r="L100" s="58"/>
    </row>
    <row r="101" spans="1:12" x14ac:dyDescent="0.6">
      <c r="A101" s="58"/>
      <c r="B101" s="58"/>
      <c r="C101" s="58"/>
      <c r="D101" s="58"/>
      <c r="E101" s="58"/>
      <c r="F101" s="58"/>
      <c r="G101" s="58"/>
      <c r="H101" s="58"/>
      <c r="I101" s="58"/>
      <c r="J101" s="59"/>
      <c r="K101" s="58"/>
      <c r="L101" s="58"/>
    </row>
    <row r="102" spans="1:12" ht="26.25" x14ac:dyDescent="0.9">
      <c r="A102" s="60" t="s">
        <v>87</v>
      </c>
      <c r="B102" s="58"/>
      <c r="C102" s="58"/>
      <c r="D102" s="58"/>
      <c r="E102" s="58"/>
      <c r="F102" s="58"/>
      <c r="G102" s="58"/>
      <c r="H102" s="58"/>
      <c r="I102" s="58"/>
      <c r="J102" s="59"/>
      <c r="K102" s="58"/>
      <c r="L102" s="58"/>
    </row>
    <row r="103" spans="1:12" x14ac:dyDescent="0.6">
      <c r="A103" s="58"/>
      <c r="B103" s="58"/>
      <c r="C103" s="58"/>
      <c r="D103" s="58"/>
      <c r="E103" s="58"/>
      <c r="F103" s="58"/>
      <c r="G103" s="58"/>
      <c r="H103" s="58"/>
      <c r="I103" s="58"/>
      <c r="J103" s="59"/>
      <c r="K103" s="58"/>
      <c r="L103" s="58"/>
    </row>
    <row r="104" spans="1:12" x14ac:dyDescent="0.6">
      <c r="A104" s="58"/>
      <c r="B104" s="58"/>
      <c r="C104" s="58"/>
      <c r="D104" s="58"/>
      <c r="E104" s="58"/>
      <c r="F104" s="58"/>
      <c r="G104" s="58"/>
      <c r="H104" s="58"/>
      <c r="I104" s="58"/>
      <c r="J104" s="59"/>
      <c r="K104" s="58"/>
      <c r="L104" s="58"/>
    </row>
    <row r="105" spans="1:12" x14ac:dyDescent="0.6">
      <c r="A105" s="58"/>
      <c r="B105" s="58"/>
      <c r="C105" s="58"/>
      <c r="D105" s="58"/>
      <c r="E105" s="58"/>
      <c r="F105" s="58"/>
      <c r="G105" s="58"/>
      <c r="H105" s="58"/>
      <c r="I105" s="58"/>
      <c r="J105" s="59"/>
      <c r="K105" s="58"/>
      <c r="L105" s="58"/>
    </row>
    <row r="106" spans="1:12" x14ac:dyDescent="0.6">
      <c r="A106" s="58"/>
      <c r="B106" s="58"/>
      <c r="C106" s="58"/>
      <c r="D106" s="58"/>
      <c r="E106" s="58"/>
      <c r="F106" s="58"/>
      <c r="G106" s="58"/>
      <c r="H106" s="58"/>
      <c r="I106" s="58"/>
      <c r="J106" s="59"/>
      <c r="K106" s="58"/>
      <c r="L106" s="58"/>
    </row>
    <row r="107" spans="1:12" x14ac:dyDescent="0.6">
      <c r="A107" s="58"/>
      <c r="B107" s="58"/>
      <c r="C107" s="58"/>
      <c r="D107" s="58"/>
      <c r="E107" s="58"/>
      <c r="F107" s="58"/>
      <c r="G107" s="58"/>
      <c r="H107" s="58"/>
      <c r="I107" s="58"/>
      <c r="J107" s="59"/>
      <c r="K107" s="58"/>
      <c r="L107" s="58"/>
    </row>
    <row r="108" spans="1:12" ht="20.25" x14ac:dyDescent="0.7">
      <c r="A108" s="61" t="s">
        <v>118</v>
      </c>
      <c r="B108" s="58"/>
      <c r="C108" s="58"/>
      <c r="D108" s="58"/>
      <c r="E108" s="58"/>
      <c r="F108" s="58"/>
      <c r="G108" s="62" t="s">
        <v>93</v>
      </c>
      <c r="H108" s="63"/>
      <c r="I108" s="63"/>
      <c r="J108" s="64"/>
      <c r="K108" s="63"/>
      <c r="L108" s="65"/>
    </row>
    <row r="109" spans="1:12" x14ac:dyDescent="0.6">
      <c r="A109" s="58"/>
      <c r="B109" s="58"/>
      <c r="C109" s="58"/>
      <c r="D109" s="58"/>
      <c r="E109" s="58"/>
      <c r="F109" s="58"/>
      <c r="G109" s="66"/>
      <c r="H109" s="67"/>
      <c r="I109" s="67"/>
      <c r="J109" s="68"/>
      <c r="K109" s="67"/>
      <c r="L109" s="69"/>
    </row>
    <row r="110" spans="1:12" x14ac:dyDescent="0.6">
      <c r="A110" s="70" t="s">
        <v>128</v>
      </c>
      <c r="B110" s="71" t="s">
        <v>119</v>
      </c>
      <c r="C110" s="72" t="s">
        <v>88</v>
      </c>
      <c r="D110" s="72" t="s">
        <v>89</v>
      </c>
      <c r="E110" s="72" t="s">
        <v>90</v>
      </c>
      <c r="F110" s="58"/>
      <c r="G110" s="73" t="s">
        <v>94</v>
      </c>
      <c r="H110" s="74" t="s">
        <v>95</v>
      </c>
      <c r="I110" s="74" t="s">
        <v>97</v>
      </c>
      <c r="J110" s="75" t="s">
        <v>129</v>
      </c>
      <c r="K110" s="74" t="s">
        <v>96</v>
      </c>
      <c r="L110" s="76" t="s">
        <v>116</v>
      </c>
    </row>
    <row r="111" spans="1:12" x14ac:dyDescent="0.6">
      <c r="A111" s="95"/>
      <c r="B111" s="97"/>
      <c r="C111" s="77" t="s">
        <v>121</v>
      </c>
      <c r="D111" s="77" t="s">
        <v>120</v>
      </c>
      <c r="E111" s="77" t="s">
        <v>120</v>
      </c>
      <c r="F111" s="58"/>
      <c r="G111" s="78">
        <v>39816</v>
      </c>
      <c r="H111" s="79" t="s">
        <v>98</v>
      </c>
      <c r="I111" s="80">
        <v>46</v>
      </c>
      <c r="J111" s="80" t="s">
        <v>130</v>
      </c>
      <c r="K111" s="79" t="str">
        <f>VLOOKUP(J111,$A$113:$E$118,2,FALSE)</f>
        <v>Belag heiss wachsen</v>
      </c>
      <c r="L111" s="81">
        <f>VLOOKUP(J111,$A$113:$E$118,IF(I111&lt;=$E$112,5,IF(I111&lt;=$D$112,4,3)),FALSE)</f>
        <v>15</v>
      </c>
    </row>
    <row r="112" spans="1:12" x14ac:dyDescent="0.6">
      <c r="A112" s="96"/>
      <c r="B112" s="97"/>
      <c r="C112" s="77">
        <v>16</v>
      </c>
      <c r="D112" s="77">
        <v>16</v>
      </c>
      <c r="E112" s="77">
        <v>12</v>
      </c>
      <c r="F112" s="58"/>
      <c r="G112" s="78">
        <v>39825</v>
      </c>
      <c r="H112" s="79" t="s">
        <v>99</v>
      </c>
      <c r="I112" s="80">
        <v>8</v>
      </c>
      <c r="J112" s="80" t="s">
        <v>130</v>
      </c>
      <c r="K112" s="79" t="str">
        <f t="shared" ref="K112:K128" si="4">VLOOKUP(J112,$A$113:$E$118,2,FALSE)</f>
        <v>Belag heiss wachsen</v>
      </c>
      <c r="L112" s="81">
        <f t="shared" ref="L112:L128" si="5">VLOOKUP(J112,$A$113:$E$118,IF(I112&lt;=$E$112,5,IF(I112&lt;=$D$112,4,3)),FALSE)</f>
        <v>5</v>
      </c>
    </row>
    <row r="113" spans="1:12" x14ac:dyDescent="0.6">
      <c r="A113" s="82" t="s">
        <v>126</v>
      </c>
      <c r="B113" s="83" t="s">
        <v>123</v>
      </c>
      <c r="C113" s="84">
        <v>15</v>
      </c>
      <c r="D113" s="84">
        <v>15</v>
      </c>
      <c r="E113" s="84">
        <v>15</v>
      </c>
      <c r="F113" s="58"/>
      <c r="G113" s="78">
        <v>39832</v>
      </c>
      <c r="H113" s="79" t="s">
        <v>100</v>
      </c>
      <c r="I113" s="80">
        <v>32</v>
      </c>
      <c r="J113" s="80" t="s">
        <v>132</v>
      </c>
      <c r="K113" s="79" t="str">
        <f t="shared" si="4"/>
        <v>Grosser Service</v>
      </c>
      <c r="L113" s="81">
        <f t="shared" si="5"/>
        <v>55</v>
      </c>
    </row>
    <row r="114" spans="1:12" x14ac:dyDescent="0.6">
      <c r="A114" s="82" t="s">
        <v>127</v>
      </c>
      <c r="B114" s="83" t="s">
        <v>122</v>
      </c>
      <c r="C114" s="84">
        <v>25</v>
      </c>
      <c r="D114" s="84">
        <v>20</v>
      </c>
      <c r="E114" s="84">
        <v>20</v>
      </c>
      <c r="F114" s="58"/>
      <c r="G114" s="78">
        <v>39835</v>
      </c>
      <c r="H114" s="79" t="s">
        <v>101</v>
      </c>
      <c r="I114" s="80">
        <v>60</v>
      </c>
      <c r="J114" s="80" t="s">
        <v>132</v>
      </c>
      <c r="K114" s="79" t="str">
        <f t="shared" si="4"/>
        <v>Grosser Service</v>
      </c>
      <c r="L114" s="81">
        <f t="shared" si="5"/>
        <v>55</v>
      </c>
    </row>
    <row r="115" spans="1:12" x14ac:dyDescent="0.6">
      <c r="A115" s="82" t="s">
        <v>130</v>
      </c>
      <c r="B115" s="83" t="s">
        <v>91</v>
      </c>
      <c r="C115" s="84">
        <v>15</v>
      </c>
      <c r="D115" s="84">
        <v>10</v>
      </c>
      <c r="E115" s="84">
        <v>5</v>
      </c>
      <c r="F115" s="58"/>
      <c r="G115" s="78">
        <v>39839</v>
      </c>
      <c r="H115" s="79" t="s">
        <v>102</v>
      </c>
      <c r="I115" s="80">
        <v>26</v>
      </c>
      <c r="J115" s="80" t="s">
        <v>126</v>
      </c>
      <c r="K115" s="79" t="str">
        <f t="shared" si="4"/>
        <v>Bindung einstellen</v>
      </c>
      <c r="L115" s="81">
        <f t="shared" si="5"/>
        <v>15</v>
      </c>
    </row>
    <row r="116" spans="1:12" x14ac:dyDescent="0.6">
      <c r="A116" s="82" t="s">
        <v>129</v>
      </c>
      <c r="B116" s="83" t="s">
        <v>92</v>
      </c>
      <c r="C116" s="84">
        <v>25</v>
      </c>
      <c r="D116" s="84">
        <v>15</v>
      </c>
      <c r="E116" s="84">
        <v>10</v>
      </c>
      <c r="F116" s="58"/>
      <c r="G116" s="78">
        <v>39842</v>
      </c>
      <c r="H116" s="79" t="s">
        <v>103</v>
      </c>
      <c r="I116" s="80">
        <v>38</v>
      </c>
      <c r="J116" s="80" t="s">
        <v>129</v>
      </c>
      <c r="K116" s="79" t="str">
        <f t="shared" si="4"/>
        <v>Kanten schleifen</v>
      </c>
      <c r="L116" s="81">
        <f t="shared" si="5"/>
        <v>25</v>
      </c>
    </row>
    <row r="117" spans="1:12" x14ac:dyDescent="0.6">
      <c r="A117" s="82" t="s">
        <v>131</v>
      </c>
      <c r="B117" s="83" t="s">
        <v>124</v>
      </c>
      <c r="C117" s="84">
        <v>45</v>
      </c>
      <c r="D117" s="84">
        <v>35</v>
      </c>
      <c r="E117" s="84">
        <v>25</v>
      </c>
      <c r="F117" s="58"/>
      <c r="G117" s="78">
        <v>39845</v>
      </c>
      <c r="H117" s="79" t="s">
        <v>104</v>
      </c>
      <c r="I117" s="80">
        <v>28</v>
      </c>
      <c r="J117" s="80" t="s">
        <v>126</v>
      </c>
      <c r="K117" s="79" t="str">
        <f t="shared" si="4"/>
        <v>Bindung einstellen</v>
      </c>
      <c r="L117" s="81">
        <f t="shared" si="5"/>
        <v>15</v>
      </c>
    </row>
    <row r="118" spans="1:12" x14ac:dyDescent="0.6">
      <c r="A118" s="82" t="s">
        <v>132</v>
      </c>
      <c r="B118" s="83" t="s">
        <v>125</v>
      </c>
      <c r="C118" s="84">
        <v>55</v>
      </c>
      <c r="D118" s="84">
        <v>45</v>
      </c>
      <c r="E118" s="84">
        <v>35</v>
      </c>
      <c r="F118" s="58"/>
      <c r="G118" s="78">
        <v>39852</v>
      </c>
      <c r="H118" s="79" t="s">
        <v>105</v>
      </c>
      <c r="I118" s="80">
        <v>64</v>
      </c>
      <c r="J118" s="80" t="s">
        <v>131</v>
      </c>
      <c r="K118" s="79" t="str">
        <f t="shared" si="4"/>
        <v>Kleiner Service</v>
      </c>
      <c r="L118" s="81">
        <f t="shared" si="5"/>
        <v>45</v>
      </c>
    </row>
    <row r="119" spans="1:12" x14ac:dyDescent="0.6">
      <c r="A119" s="58"/>
      <c r="B119" s="58"/>
      <c r="C119" s="58"/>
      <c r="D119" s="58"/>
      <c r="E119" s="58"/>
      <c r="F119" s="58"/>
      <c r="G119" s="78">
        <v>39854</v>
      </c>
      <c r="H119" s="79" t="s">
        <v>106</v>
      </c>
      <c r="I119" s="80">
        <v>24</v>
      </c>
      <c r="J119" s="80" t="s">
        <v>127</v>
      </c>
      <c r="K119" s="79" t="str">
        <f t="shared" si="4"/>
        <v>Bindung verstellen</v>
      </c>
      <c r="L119" s="81">
        <f t="shared" si="5"/>
        <v>25</v>
      </c>
    </row>
    <row r="120" spans="1:12" x14ac:dyDescent="0.6">
      <c r="A120" s="58"/>
      <c r="B120" s="58"/>
      <c r="C120" s="58"/>
      <c r="D120" s="58"/>
      <c r="E120" s="58"/>
      <c r="F120" s="58"/>
      <c r="G120" s="78">
        <v>39861</v>
      </c>
      <c r="H120" s="79" t="s">
        <v>107</v>
      </c>
      <c r="I120" s="80">
        <v>30</v>
      </c>
      <c r="J120" s="80" t="s">
        <v>130</v>
      </c>
      <c r="K120" s="79" t="str">
        <f t="shared" si="4"/>
        <v>Belag heiss wachsen</v>
      </c>
      <c r="L120" s="81">
        <f t="shared" si="5"/>
        <v>15</v>
      </c>
    </row>
    <row r="121" spans="1:12" x14ac:dyDescent="0.6">
      <c r="A121" s="58"/>
      <c r="B121" s="58"/>
      <c r="C121" s="58"/>
      <c r="D121" s="58"/>
      <c r="E121" s="58"/>
      <c r="F121" s="58"/>
      <c r="G121" s="78">
        <v>39867</v>
      </c>
      <c r="H121" s="79" t="s">
        <v>108</v>
      </c>
      <c r="I121" s="80">
        <v>22</v>
      </c>
      <c r="J121" s="80" t="s">
        <v>132</v>
      </c>
      <c r="K121" s="79" t="str">
        <f t="shared" si="4"/>
        <v>Grosser Service</v>
      </c>
      <c r="L121" s="81">
        <f t="shared" si="5"/>
        <v>55</v>
      </c>
    </row>
    <row r="122" spans="1:12" x14ac:dyDescent="0.6">
      <c r="A122" s="58"/>
      <c r="B122" s="58"/>
      <c r="C122" s="58"/>
      <c r="D122" s="58"/>
      <c r="E122" s="58"/>
      <c r="F122" s="58"/>
      <c r="G122" s="78">
        <v>39871</v>
      </c>
      <c r="H122" s="79" t="s">
        <v>109</v>
      </c>
      <c r="I122" s="80">
        <v>49</v>
      </c>
      <c r="J122" s="80" t="s">
        <v>130</v>
      </c>
      <c r="K122" s="79" t="str">
        <f t="shared" si="4"/>
        <v>Belag heiss wachsen</v>
      </c>
      <c r="L122" s="81">
        <f t="shared" si="5"/>
        <v>15</v>
      </c>
    </row>
    <row r="123" spans="1:12" x14ac:dyDescent="0.6">
      <c r="A123" s="58"/>
      <c r="B123" s="58"/>
      <c r="C123" s="58"/>
      <c r="D123" s="58"/>
      <c r="E123" s="58"/>
      <c r="F123" s="58"/>
      <c r="G123" s="78">
        <v>39876</v>
      </c>
      <c r="H123" s="79" t="s">
        <v>110</v>
      </c>
      <c r="I123" s="80">
        <v>6</v>
      </c>
      <c r="J123" s="80" t="s">
        <v>126</v>
      </c>
      <c r="K123" s="79" t="str">
        <f t="shared" si="4"/>
        <v>Bindung einstellen</v>
      </c>
      <c r="L123" s="81">
        <f t="shared" si="5"/>
        <v>15</v>
      </c>
    </row>
    <row r="124" spans="1:12" x14ac:dyDescent="0.6">
      <c r="A124" s="58"/>
      <c r="B124" s="58"/>
      <c r="C124" s="58"/>
      <c r="D124" s="58"/>
      <c r="E124" s="58"/>
      <c r="F124" s="58"/>
      <c r="G124" s="78">
        <v>39880</v>
      </c>
      <c r="H124" s="79" t="s">
        <v>111</v>
      </c>
      <c r="I124" s="80">
        <v>39</v>
      </c>
      <c r="J124" s="80" t="s">
        <v>130</v>
      </c>
      <c r="K124" s="79" t="str">
        <f t="shared" si="4"/>
        <v>Belag heiss wachsen</v>
      </c>
      <c r="L124" s="81">
        <f t="shared" si="5"/>
        <v>15</v>
      </c>
    </row>
    <row r="125" spans="1:12" x14ac:dyDescent="0.6">
      <c r="A125" s="58"/>
      <c r="B125" s="58"/>
      <c r="C125" s="58"/>
      <c r="D125" s="58"/>
      <c r="E125" s="58"/>
      <c r="F125" s="58"/>
      <c r="G125" s="78">
        <v>39886</v>
      </c>
      <c r="H125" s="79" t="s">
        <v>112</v>
      </c>
      <c r="I125" s="80">
        <v>58</v>
      </c>
      <c r="J125" s="80" t="s">
        <v>129</v>
      </c>
      <c r="K125" s="79" t="str">
        <f t="shared" si="4"/>
        <v>Kanten schleifen</v>
      </c>
      <c r="L125" s="81">
        <f t="shared" si="5"/>
        <v>25</v>
      </c>
    </row>
    <row r="126" spans="1:12" x14ac:dyDescent="0.6">
      <c r="A126" s="58"/>
      <c r="B126" s="58"/>
      <c r="C126" s="58"/>
      <c r="D126" s="58"/>
      <c r="E126" s="58"/>
      <c r="F126" s="58"/>
      <c r="G126" s="78">
        <v>39889</v>
      </c>
      <c r="H126" s="79" t="s">
        <v>113</v>
      </c>
      <c r="I126" s="80">
        <v>7</v>
      </c>
      <c r="J126" s="80" t="s">
        <v>132</v>
      </c>
      <c r="K126" s="79" t="str">
        <f t="shared" si="4"/>
        <v>Grosser Service</v>
      </c>
      <c r="L126" s="81">
        <f t="shared" si="5"/>
        <v>35</v>
      </c>
    </row>
    <row r="127" spans="1:12" x14ac:dyDescent="0.6">
      <c r="A127" s="58"/>
      <c r="B127" s="58"/>
      <c r="C127" s="58"/>
      <c r="D127" s="58"/>
      <c r="E127" s="58"/>
      <c r="F127" s="58"/>
      <c r="G127" s="78">
        <v>39895</v>
      </c>
      <c r="H127" s="79" t="s">
        <v>114</v>
      </c>
      <c r="I127" s="80">
        <v>48</v>
      </c>
      <c r="J127" s="80" t="s">
        <v>126</v>
      </c>
      <c r="K127" s="79" t="str">
        <f t="shared" si="4"/>
        <v>Bindung einstellen</v>
      </c>
      <c r="L127" s="81">
        <f t="shared" si="5"/>
        <v>15</v>
      </c>
    </row>
    <row r="128" spans="1:12" x14ac:dyDescent="0.6">
      <c r="A128" s="58"/>
      <c r="B128" s="58"/>
      <c r="C128" s="58"/>
      <c r="D128" s="58"/>
      <c r="E128" s="58"/>
      <c r="F128" s="58"/>
      <c r="G128" s="78">
        <v>39901</v>
      </c>
      <c r="H128" s="79" t="s">
        <v>115</v>
      </c>
      <c r="I128" s="80">
        <v>21</v>
      </c>
      <c r="J128" s="80" t="s">
        <v>129</v>
      </c>
      <c r="K128" s="79" t="str">
        <f t="shared" si="4"/>
        <v>Kanten schleifen</v>
      </c>
      <c r="L128" s="81">
        <f t="shared" si="5"/>
        <v>25</v>
      </c>
    </row>
    <row r="129" spans="1:12" x14ac:dyDescent="0.6">
      <c r="A129" s="58"/>
      <c r="B129" s="58"/>
      <c r="C129" s="58"/>
      <c r="D129" s="58"/>
      <c r="E129" s="58"/>
      <c r="F129" s="58"/>
      <c r="G129" s="85"/>
      <c r="H129" s="67"/>
      <c r="I129" s="67"/>
      <c r="J129" s="68"/>
      <c r="K129" s="67"/>
      <c r="L129" s="86"/>
    </row>
    <row r="130" spans="1:12" ht="16.899999999999999" thickBot="1" x14ac:dyDescent="0.65">
      <c r="A130" s="58"/>
      <c r="B130" s="58"/>
      <c r="C130" s="58"/>
      <c r="D130" s="58"/>
      <c r="E130" s="58"/>
      <c r="F130" s="58"/>
      <c r="G130" s="87"/>
      <c r="H130" s="88"/>
      <c r="I130" s="88"/>
      <c r="J130" s="89"/>
      <c r="K130" s="90" t="s">
        <v>117</v>
      </c>
      <c r="L130" s="91">
        <f>SUM(L111:L129)</f>
        <v>470</v>
      </c>
    </row>
    <row r="131" spans="1:12" ht="16.899999999999999" thickTop="1" x14ac:dyDescent="0.6"/>
  </sheetData>
  <mergeCells count="4">
    <mergeCell ref="A10:A11"/>
    <mergeCell ref="B10:B11"/>
    <mergeCell ref="A111:A112"/>
    <mergeCell ref="B111:B112"/>
  </mergeCells>
  <conditionalFormatting sqref="N10:O29">
    <cfRule type="cellIs" dxfId="1" priority="1" operator="equal">
      <formula>"falsch"</formula>
    </cfRule>
    <cfRule type="cellIs" dxfId="0" priority="2" operator="equal">
      <formula>"richtig"</formula>
    </cfRule>
  </conditionalFormatting>
  <dataValidations disablePrompts="1" count="1">
    <dataValidation type="list" allowBlank="1" showInputMessage="1" showErrorMessage="1" sqref="J10:J27 J111:J128">
      <formula1>$A$12:$A$17</formula1>
    </dataValidation>
  </dataValidations>
  <pageMargins left="0.70866141732283472" right="0.70866141732283472" top="0.78740157480314965" bottom="0.78740157480314965" header="0.31496062992125984" footer="0.31496062992125984"/>
  <pageSetup paperSize="9" scale="8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Kantone</vt:lpstr>
      <vt:lpstr>Ski- und Snowboardservice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Juerg.Lippuner@bzsl.ch</dc:creator>
  <cp:lastModifiedBy>Jürg Lippuner</cp:lastModifiedBy>
  <cp:lastPrinted>2009-03-03T10:29:52Z</cp:lastPrinted>
  <dcterms:created xsi:type="dcterms:W3CDTF">2009-02-26T08:16:37Z</dcterms:created>
  <dcterms:modified xsi:type="dcterms:W3CDTF">2018-01-30T19:16:41Z</dcterms:modified>
</cp:coreProperties>
</file>