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ippunerJ\Downloads\"/>
    </mc:Choice>
  </mc:AlternateContent>
  <xr:revisionPtr revIDLastSave="0" documentId="13_ncr:1_{6D993D52-0231-4A35-AFEB-CD3DD87E4280}" xr6:coauthVersionLast="47" xr6:coauthVersionMax="47" xr10:uidLastSave="{00000000-0000-0000-0000-000000000000}"/>
  <bookViews>
    <workbookView xWindow="28680" yWindow="-120" windowWidth="51840" windowHeight="21120" tabRatio="684" xr2:uid="{00000000-000D-0000-FFFF-FFFF00000000}"/>
  </bookViews>
  <sheets>
    <sheet name="Information" sheetId="9" r:id="rId1"/>
    <sheet name="Gebrauchtwagen" sheetId="5" r:id="rId2"/>
    <sheet name="Gebrauchtwagen_L" sheetId="11" state="hidden" r:id="rId3"/>
    <sheet name="Bonus" sheetId="2" r:id="rId4"/>
    <sheet name="Bonus_L" sheetId="3" state="hidden" r:id="rId5"/>
    <sheet name="Autos" sheetId="1" r:id="rId6"/>
    <sheet name="Autos_L" sheetId="4" state="hidden" r:id="rId7"/>
    <sheet name="Kosten" sheetId="6" r:id="rId8"/>
    <sheet name="Kosten_L" sheetId="8" state="hidden" r:id="rId9"/>
  </sheets>
  <definedNames>
    <definedName name="_xlnm.Database" localSheetId="6">Autos_L!$A$6:$G$103</definedName>
    <definedName name="_xlnm.Database">Autos!$A$6:$G$103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5" i="11" l="1"/>
  <c r="G114" i="11"/>
  <c r="G113" i="11"/>
  <c r="G112" i="11"/>
  <c r="G111" i="11"/>
  <c r="G110" i="11"/>
  <c r="G109" i="11"/>
  <c r="G108" i="11"/>
  <c r="G107" i="11"/>
  <c r="G106" i="11"/>
  <c r="G105" i="11"/>
  <c r="G104" i="11"/>
  <c r="G116" i="11" s="1"/>
  <c r="L20" i="11"/>
  <c r="K20" i="11"/>
  <c r="J20" i="11"/>
  <c r="G22" i="11" s="1"/>
  <c r="H2" i="11"/>
  <c r="L18" i="11" s="1"/>
  <c r="K20" i="5"/>
  <c r="L20" i="5"/>
  <c r="N106" i="1"/>
  <c r="M106" i="1" s="1"/>
  <c r="N107" i="1"/>
  <c r="M107" i="1" s="1"/>
  <c r="N108" i="1"/>
  <c r="M108" i="1" s="1"/>
  <c r="N105" i="1"/>
  <c r="M105" i="1" s="1"/>
  <c r="N110" i="4"/>
  <c r="M110" i="4" s="1"/>
  <c r="N109" i="4"/>
  <c r="M109" i="4"/>
  <c r="G7" i="4"/>
  <c r="J7" i="4" s="1"/>
  <c r="H7" i="4"/>
  <c r="I7" i="4"/>
  <c r="G8" i="4"/>
  <c r="H8" i="4"/>
  <c r="J8" i="4" s="1"/>
  <c r="I8" i="4"/>
  <c r="G9" i="4"/>
  <c r="H9" i="4"/>
  <c r="I9" i="4"/>
  <c r="J9" i="4" s="1"/>
  <c r="G10" i="4"/>
  <c r="H10" i="4"/>
  <c r="I10" i="4"/>
  <c r="G11" i="4"/>
  <c r="H11" i="4"/>
  <c r="J11" i="4" s="1"/>
  <c r="I11" i="4"/>
  <c r="G12" i="4"/>
  <c r="J12" i="4" s="1"/>
  <c r="H12" i="4"/>
  <c r="I12" i="4"/>
  <c r="G13" i="4"/>
  <c r="H13" i="4"/>
  <c r="I13" i="4"/>
  <c r="G14" i="4"/>
  <c r="H14" i="4"/>
  <c r="I14" i="4"/>
  <c r="J14" i="4"/>
  <c r="G15" i="4"/>
  <c r="J15" i="4" s="1"/>
  <c r="H15" i="4"/>
  <c r="I15" i="4"/>
  <c r="G16" i="4"/>
  <c r="H16" i="4"/>
  <c r="I16" i="4"/>
  <c r="G17" i="4"/>
  <c r="J17" i="4" s="1"/>
  <c r="H17" i="4"/>
  <c r="I17" i="4"/>
  <c r="G18" i="4"/>
  <c r="J18" i="4" s="1"/>
  <c r="H18" i="4"/>
  <c r="I18" i="4"/>
  <c r="G19" i="4"/>
  <c r="H19" i="4"/>
  <c r="I19" i="4"/>
  <c r="G20" i="4"/>
  <c r="J20" i="4" s="1"/>
  <c r="H20" i="4"/>
  <c r="I20" i="4"/>
  <c r="G21" i="4"/>
  <c r="H21" i="4"/>
  <c r="J21" i="4" s="1"/>
  <c r="I21" i="4"/>
  <c r="G22" i="4"/>
  <c r="H22" i="4"/>
  <c r="I22" i="4"/>
  <c r="G23" i="4"/>
  <c r="H23" i="4"/>
  <c r="J23" i="4" s="1"/>
  <c r="I23" i="4"/>
  <c r="G24" i="4"/>
  <c r="H24" i="4"/>
  <c r="J24" i="4" s="1"/>
  <c r="I24" i="4"/>
  <c r="G25" i="4"/>
  <c r="J25" i="4" s="1"/>
  <c r="H25" i="4"/>
  <c r="I25" i="4"/>
  <c r="G26" i="4"/>
  <c r="H26" i="4"/>
  <c r="I26" i="4"/>
  <c r="J26" i="4"/>
  <c r="G27" i="4"/>
  <c r="H27" i="4"/>
  <c r="I27" i="4"/>
  <c r="J27" i="4"/>
  <c r="G28" i="4"/>
  <c r="H28" i="4"/>
  <c r="I28" i="4"/>
  <c r="G29" i="4"/>
  <c r="H29" i="4"/>
  <c r="I29" i="4"/>
  <c r="J29" i="4"/>
  <c r="G30" i="4"/>
  <c r="J30" i="4" s="1"/>
  <c r="H30" i="4"/>
  <c r="I30" i="4"/>
  <c r="G31" i="4"/>
  <c r="J31" i="4" s="1"/>
  <c r="H31" i="4"/>
  <c r="I31" i="4"/>
  <c r="G32" i="4"/>
  <c r="H32" i="4"/>
  <c r="I32" i="4"/>
  <c r="J32" i="4" s="1"/>
  <c r="G33" i="4"/>
  <c r="J33" i="4" s="1"/>
  <c r="H33" i="4"/>
  <c r="I33" i="4"/>
  <c r="G34" i="4"/>
  <c r="H34" i="4"/>
  <c r="I34" i="4"/>
  <c r="G35" i="4"/>
  <c r="J35" i="4" s="1"/>
  <c r="H35" i="4"/>
  <c r="I35" i="4"/>
  <c r="G36" i="4"/>
  <c r="H36" i="4"/>
  <c r="J36" i="4" s="1"/>
  <c r="I36" i="4"/>
  <c r="G37" i="4"/>
  <c r="H37" i="4"/>
  <c r="I37" i="4"/>
  <c r="G38" i="4"/>
  <c r="J38" i="4" s="1"/>
  <c r="H38" i="4"/>
  <c r="I38" i="4"/>
  <c r="G39" i="4"/>
  <c r="H39" i="4"/>
  <c r="I39" i="4"/>
  <c r="J39" i="4"/>
  <c r="G40" i="4"/>
  <c r="H40" i="4"/>
  <c r="I40" i="4"/>
  <c r="G41" i="4"/>
  <c r="J41" i="4" s="1"/>
  <c r="H41" i="4"/>
  <c r="I41" i="4"/>
  <c r="G42" i="4"/>
  <c r="H42" i="4"/>
  <c r="I42" i="4"/>
  <c r="J42" i="4"/>
  <c r="G43" i="4"/>
  <c r="J43" i="4" s="1"/>
  <c r="H43" i="4"/>
  <c r="I43" i="4"/>
  <c r="G44" i="4"/>
  <c r="J44" i="4" s="1"/>
  <c r="H44" i="4"/>
  <c r="I44" i="4"/>
  <c r="G45" i="4"/>
  <c r="H45" i="4"/>
  <c r="I45" i="4"/>
  <c r="J45" i="4" s="1"/>
  <c r="G46" i="4"/>
  <c r="H46" i="4"/>
  <c r="I46" i="4"/>
  <c r="G47" i="4"/>
  <c r="H47" i="4"/>
  <c r="J47" i="4" s="1"/>
  <c r="I47" i="4"/>
  <c r="G48" i="4"/>
  <c r="J48" i="4" s="1"/>
  <c r="H48" i="4"/>
  <c r="I48" i="4"/>
  <c r="G49" i="4"/>
  <c r="H49" i="4"/>
  <c r="I49" i="4"/>
  <c r="G50" i="4"/>
  <c r="H50" i="4"/>
  <c r="I50" i="4"/>
  <c r="J50" i="4"/>
  <c r="G51" i="4"/>
  <c r="J51" i="4" s="1"/>
  <c r="H51" i="4"/>
  <c r="I51" i="4"/>
  <c r="G52" i="4"/>
  <c r="H52" i="4"/>
  <c r="I52" i="4"/>
  <c r="G53" i="4"/>
  <c r="H53" i="4"/>
  <c r="I53" i="4"/>
  <c r="G54" i="4"/>
  <c r="J54" i="4" s="1"/>
  <c r="H54" i="4"/>
  <c r="I54" i="4"/>
  <c r="G55" i="4"/>
  <c r="H55" i="4"/>
  <c r="I55" i="4"/>
  <c r="G56" i="4"/>
  <c r="H56" i="4"/>
  <c r="J56" i="4" s="1"/>
  <c r="I56" i="4"/>
  <c r="G57" i="4"/>
  <c r="H57" i="4"/>
  <c r="J57" i="4" s="1"/>
  <c r="I57" i="4"/>
  <c r="G58" i="4"/>
  <c r="J58" i="4" s="1"/>
  <c r="H58" i="4"/>
  <c r="I58" i="4"/>
  <c r="G59" i="4"/>
  <c r="H59" i="4"/>
  <c r="I59" i="4"/>
  <c r="J59" i="4"/>
  <c r="G60" i="4"/>
  <c r="H60" i="4"/>
  <c r="I60" i="4"/>
  <c r="J60" i="4"/>
  <c r="G61" i="4"/>
  <c r="H61" i="4"/>
  <c r="I61" i="4"/>
  <c r="G62" i="4"/>
  <c r="H62" i="4"/>
  <c r="I62" i="4"/>
  <c r="J62" i="4"/>
  <c r="G63" i="4"/>
  <c r="H63" i="4"/>
  <c r="I63" i="4"/>
  <c r="J63" i="4"/>
  <c r="G64" i="4"/>
  <c r="J64" i="4" s="1"/>
  <c r="H64" i="4"/>
  <c r="I64" i="4"/>
  <c r="G65" i="4"/>
  <c r="H65" i="4"/>
  <c r="I65" i="4"/>
  <c r="J65" i="4" s="1"/>
  <c r="G66" i="4"/>
  <c r="J66" i="4" s="1"/>
  <c r="H66" i="4"/>
  <c r="I66" i="4"/>
  <c r="G67" i="4"/>
  <c r="H67" i="4"/>
  <c r="I67" i="4"/>
  <c r="G68" i="4"/>
  <c r="J68" i="4" s="1"/>
  <c r="H68" i="4"/>
  <c r="I68" i="4"/>
  <c r="G69" i="4"/>
  <c r="H69" i="4"/>
  <c r="I69" i="4"/>
  <c r="J69" i="4" s="1"/>
  <c r="G70" i="4"/>
  <c r="H70" i="4"/>
  <c r="I70" i="4"/>
  <c r="G71" i="4"/>
  <c r="J71" i="4" s="1"/>
  <c r="H71" i="4"/>
  <c r="I71" i="4"/>
  <c r="G72" i="4"/>
  <c r="H72" i="4"/>
  <c r="I72" i="4"/>
  <c r="J72" i="4"/>
  <c r="G73" i="4"/>
  <c r="H73" i="4"/>
  <c r="I73" i="4"/>
  <c r="G74" i="4"/>
  <c r="H74" i="4"/>
  <c r="I74" i="4"/>
  <c r="G75" i="4"/>
  <c r="H75" i="4"/>
  <c r="I75" i="4"/>
  <c r="J75" i="4" s="1"/>
  <c r="G76" i="4"/>
  <c r="H76" i="4"/>
  <c r="I76" i="4"/>
  <c r="G77" i="4"/>
  <c r="H77" i="4"/>
  <c r="I77" i="4"/>
  <c r="J77" i="4" s="1"/>
  <c r="G78" i="4"/>
  <c r="J78" i="4" s="1"/>
  <c r="H78" i="4"/>
  <c r="I78" i="4"/>
  <c r="G79" i="4"/>
  <c r="H79" i="4"/>
  <c r="I79" i="4"/>
  <c r="G80" i="4"/>
  <c r="H80" i="4"/>
  <c r="I80" i="4"/>
  <c r="G81" i="4"/>
  <c r="J81" i="4" s="1"/>
  <c r="H81" i="4"/>
  <c r="I81" i="4"/>
  <c r="G82" i="4"/>
  <c r="H82" i="4"/>
  <c r="I82" i="4"/>
  <c r="G83" i="4"/>
  <c r="H83" i="4"/>
  <c r="I83" i="4"/>
  <c r="J83" i="4" s="1"/>
  <c r="G84" i="4"/>
  <c r="H84" i="4"/>
  <c r="I84" i="4"/>
  <c r="J84" i="4"/>
  <c r="G85" i="4"/>
  <c r="H85" i="4"/>
  <c r="I85" i="4"/>
  <c r="G86" i="4"/>
  <c r="H86" i="4"/>
  <c r="I86" i="4"/>
  <c r="G87" i="4"/>
  <c r="J87" i="4" s="1"/>
  <c r="H87" i="4"/>
  <c r="I87" i="4"/>
  <c r="G88" i="4"/>
  <c r="H88" i="4"/>
  <c r="I88" i="4"/>
  <c r="G89" i="4"/>
  <c r="H89" i="4"/>
  <c r="I89" i="4"/>
  <c r="G90" i="4"/>
  <c r="H90" i="4"/>
  <c r="I90" i="4"/>
  <c r="J90" i="4"/>
  <c r="G91" i="4"/>
  <c r="H91" i="4"/>
  <c r="I91" i="4"/>
  <c r="G92" i="4"/>
  <c r="H92" i="4"/>
  <c r="I92" i="4"/>
  <c r="G93" i="4"/>
  <c r="H93" i="4"/>
  <c r="I93" i="4"/>
  <c r="J93" i="4" s="1"/>
  <c r="G94" i="4"/>
  <c r="H94" i="4"/>
  <c r="I94" i="4"/>
  <c r="G95" i="4"/>
  <c r="H95" i="4"/>
  <c r="I95" i="4"/>
  <c r="J95" i="4" s="1"/>
  <c r="G96" i="4"/>
  <c r="J96" i="4" s="1"/>
  <c r="H96" i="4"/>
  <c r="I96" i="4"/>
  <c r="G97" i="4"/>
  <c r="H97" i="4"/>
  <c r="I97" i="4"/>
  <c r="G98" i="4"/>
  <c r="H98" i="4"/>
  <c r="I98" i="4"/>
  <c r="G99" i="4"/>
  <c r="J99" i="4" s="1"/>
  <c r="H99" i="4"/>
  <c r="I99" i="4"/>
  <c r="G100" i="4"/>
  <c r="H100" i="4"/>
  <c r="I100" i="4"/>
  <c r="G101" i="4"/>
  <c r="H101" i="4"/>
  <c r="I101" i="4"/>
  <c r="J101" i="4" s="1"/>
  <c r="G102" i="4"/>
  <c r="H102" i="4"/>
  <c r="I102" i="4"/>
  <c r="J102" i="4"/>
  <c r="G103" i="4"/>
  <c r="H103" i="4"/>
  <c r="I103" i="4"/>
  <c r="H12" i="2"/>
  <c r="G12" i="2" s="1"/>
  <c r="H11" i="2"/>
  <c r="G11" i="2" s="1"/>
  <c r="H10" i="2"/>
  <c r="G10" i="2" s="1"/>
  <c r="H9" i="2"/>
  <c r="G9" i="2"/>
  <c r="H8" i="2"/>
  <c r="G8" i="2" s="1"/>
  <c r="H7" i="2"/>
  <c r="G7" i="2" s="1"/>
  <c r="D8" i="3"/>
  <c r="D9" i="3"/>
  <c r="D10" i="3"/>
  <c r="D11" i="3"/>
  <c r="D12" i="3"/>
  <c r="D7" i="3"/>
  <c r="J20" i="5"/>
  <c r="G22" i="5" s="1"/>
  <c r="G104" i="5"/>
  <c r="G105" i="5"/>
  <c r="G106" i="5"/>
  <c r="G107" i="5"/>
  <c r="G108" i="5"/>
  <c r="G109" i="5"/>
  <c r="G110" i="5"/>
  <c r="G111" i="5"/>
  <c r="G112" i="5"/>
  <c r="G113" i="5"/>
  <c r="G114" i="5"/>
  <c r="G115" i="5"/>
  <c r="L31" i="6"/>
  <c r="G34" i="6" s="1"/>
  <c r="J31" i="6"/>
  <c r="E34" i="6"/>
  <c r="E99" i="6"/>
  <c r="G99" i="6" s="1"/>
  <c r="F99" i="6"/>
  <c r="E100" i="6"/>
  <c r="F100" i="6"/>
  <c r="E101" i="6"/>
  <c r="G101" i="6" s="1"/>
  <c r="F101" i="6"/>
  <c r="E102" i="6"/>
  <c r="G102" i="6" s="1"/>
  <c r="F102" i="6"/>
  <c r="E103" i="6"/>
  <c r="F103" i="6"/>
  <c r="G103" i="6" s="1"/>
  <c r="E104" i="6"/>
  <c r="G104" i="6" s="1"/>
  <c r="F104" i="6"/>
  <c r="E105" i="6"/>
  <c r="F105" i="6"/>
  <c r="E106" i="6"/>
  <c r="F106" i="6"/>
  <c r="G106" i="6"/>
  <c r="E107" i="6"/>
  <c r="F107" i="6"/>
  <c r="G107" i="6" s="1"/>
  <c r="E108" i="6"/>
  <c r="G108" i="6" s="1"/>
  <c r="F108" i="6"/>
  <c r="E109" i="6"/>
  <c r="G109" i="6" s="1"/>
  <c r="F109" i="6"/>
  <c r="E110" i="6"/>
  <c r="F110" i="6"/>
  <c r="G110" i="6"/>
  <c r="E111" i="6"/>
  <c r="G111" i="6" s="1"/>
  <c r="F111" i="6"/>
  <c r="E112" i="6"/>
  <c r="G112" i="6" s="1"/>
  <c r="F112" i="6"/>
  <c r="E113" i="6"/>
  <c r="G113" i="6" s="1"/>
  <c r="F113" i="6"/>
  <c r="E114" i="6"/>
  <c r="G114" i="6" s="1"/>
  <c r="F114" i="6"/>
  <c r="E115" i="6"/>
  <c r="G115" i="6" s="1"/>
  <c r="F115" i="6"/>
  <c r="E116" i="6"/>
  <c r="G116" i="6" s="1"/>
  <c r="F116" i="6"/>
  <c r="E117" i="6"/>
  <c r="G117" i="6" s="1"/>
  <c r="F117" i="6"/>
  <c r="E118" i="6"/>
  <c r="F118" i="6"/>
  <c r="G118" i="6"/>
  <c r="E119" i="6"/>
  <c r="F119" i="6"/>
  <c r="G119" i="6"/>
  <c r="E120" i="6"/>
  <c r="G120" i="6" s="1"/>
  <c r="F120" i="6"/>
  <c r="E121" i="6"/>
  <c r="G121" i="6" s="1"/>
  <c r="F121" i="6"/>
  <c r="E122" i="6"/>
  <c r="F122" i="6"/>
  <c r="G122" i="6"/>
  <c r="E6" i="8"/>
  <c r="E7" i="8"/>
  <c r="E8" i="8"/>
  <c r="E9" i="8"/>
  <c r="G9" i="8" s="1"/>
  <c r="E10" i="8"/>
  <c r="E11" i="8"/>
  <c r="E12" i="8"/>
  <c r="E13" i="8"/>
  <c r="E14" i="8"/>
  <c r="E15" i="8"/>
  <c r="E16" i="8"/>
  <c r="E17" i="8"/>
  <c r="E18" i="8"/>
  <c r="E19" i="8"/>
  <c r="E20" i="8"/>
  <c r="E21" i="8"/>
  <c r="G21" i="8" s="1"/>
  <c r="E22" i="8"/>
  <c r="E23" i="8"/>
  <c r="G23" i="8" s="1"/>
  <c r="E24" i="8"/>
  <c r="E25" i="8"/>
  <c r="E26" i="8"/>
  <c r="E27" i="8"/>
  <c r="E28" i="8"/>
  <c r="E29" i="8"/>
  <c r="F6" i="8"/>
  <c r="F7" i="8"/>
  <c r="F8" i="8"/>
  <c r="F9" i="8"/>
  <c r="F10" i="8"/>
  <c r="F11" i="8"/>
  <c r="F12" i="8"/>
  <c r="F13" i="8"/>
  <c r="F14" i="8"/>
  <c r="F15" i="8"/>
  <c r="F16" i="8"/>
  <c r="G16" i="8" s="1"/>
  <c r="F17" i="8"/>
  <c r="F18" i="8"/>
  <c r="F19" i="8"/>
  <c r="F20" i="8"/>
  <c r="G20" i="8" s="1"/>
  <c r="F21" i="8"/>
  <c r="F22" i="8"/>
  <c r="F23" i="8"/>
  <c r="F24" i="8"/>
  <c r="F25" i="8"/>
  <c r="F26" i="8"/>
  <c r="F27" i="8"/>
  <c r="F28" i="8"/>
  <c r="G28" i="8" s="1"/>
  <c r="F29" i="8"/>
  <c r="G29" i="8"/>
  <c r="E99" i="8"/>
  <c r="G99" i="8" s="1"/>
  <c r="F99" i="8"/>
  <c r="E100" i="8"/>
  <c r="F100" i="8"/>
  <c r="E101" i="8"/>
  <c r="F101" i="8"/>
  <c r="E102" i="8"/>
  <c r="F102" i="8"/>
  <c r="E103" i="8"/>
  <c r="F103" i="8"/>
  <c r="E104" i="8"/>
  <c r="F104" i="8"/>
  <c r="E105" i="8"/>
  <c r="G105" i="8" s="1"/>
  <c r="F105" i="8"/>
  <c r="E106" i="8"/>
  <c r="G106" i="8" s="1"/>
  <c r="F106" i="8"/>
  <c r="E107" i="8"/>
  <c r="G107" i="8" s="1"/>
  <c r="F107" i="8"/>
  <c r="E108" i="8"/>
  <c r="F108" i="8"/>
  <c r="E109" i="8"/>
  <c r="F109" i="8"/>
  <c r="E110" i="8"/>
  <c r="G110" i="8" s="1"/>
  <c r="F110" i="8"/>
  <c r="E111" i="8"/>
  <c r="F111" i="8"/>
  <c r="E112" i="8"/>
  <c r="F112" i="8"/>
  <c r="E113" i="8"/>
  <c r="F113" i="8"/>
  <c r="E114" i="8"/>
  <c r="F114" i="8"/>
  <c r="E115" i="8"/>
  <c r="F115" i="8"/>
  <c r="G115" i="8"/>
  <c r="E116" i="8"/>
  <c r="F116" i="8"/>
  <c r="E117" i="8"/>
  <c r="F117" i="8"/>
  <c r="E118" i="8"/>
  <c r="G118" i="8" s="1"/>
  <c r="F118" i="8"/>
  <c r="E119" i="8"/>
  <c r="F119" i="8"/>
  <c r="G119" i="8" s="1"/>
  <c r="E120" i="8"/>
  <c r="F120" i="8"/>
  <c r="E121" i="8"/>
  <c r="G121" i="8" s="1"/>
  <c r="F121" i="8"/>
  <c r="E122" i="8"/>
  <c r="G122" i="8" s="1"/>
  <c r="F122" i="8"/>
  <c r="G16" i="11" l="1"/>
  <c r="J16" i="11" s="1"/>
  <c r="K16" i="11" s="1"/>
  <c r="L13" i="11"/>
  <c r="G11" i="11"/>
  <c r="G7" i="11"/>
  <c r="G10" i="11"/>
  <c r="J10" i="11" s="1"/>
  <c r="K10" i="11" s="1"/>
  <c r="L7" i="11"/>
  <c r="L11" i="11"/>
  <c r="L17" i="11"/>
  <c r="G9" i="11"/>
  <c r="J9" i="11" s="1"/>
  <c r="K9" i="11" s="1"/>
  <c r="G12" i="11"/>
  <c r="J12" i="11" s="1"/>
  <c r="K12" i="11" s="1"/>
  <c r="G15" i="11"/>
  <c r="J15" i="11" s="1"/>
  <c r="K15" i="11" s="1"/>
  <c r="G18" i="11"/>
  <c r="J18" i="11" s="1"/>
  <c r="K18" i="11" s="1"/>
  <c r="G13" i="11"/>
  <c r="J13" i="11" s="1"/>
  <c r="K13" i="11" s="1"/>
  <c r="L10" i="11"/>
  <c r="L16" i="11"/>
  <c r="G8" i="11"/>
  <c r="J8" i="11" s="1"/>
  <c r="K8" i="11" s="1"/>
  <c r="G14" i="11"/>
  <c r="J14" i="11" s="1"/>
  <c r="K14" i="11" s="1"/>
  <c r="G17" i="11"/>
  <c r="L8" i="11"/>
  <c r="L14" i="11"/>
  <c r="L9" i="11"/>
  <c r="L12" i="11"/>
  <c r="L15" i="11"/>
  <c r="J16" i="5"/>
  <c r="K16" i="5" s="1"/>
  <c r="J15" i="5"/>
  <c r="K15" i="5" s="1"/>
  <c r="J14" i="5"/>
  <c r="K14" i="5" s="1"/>
  <c r="J13" i="5"/>
  <c r="K13" i="5" s="1"/>
  <c r="J9" i="5"/>
  <c r="K9" i="5" s="1"/>
  <c r="J8" i="5"/>
  <c r="K8" i="5" s="1"/>
  <c r="G8" i="8"/>
  <c r="G18" i="8"/>
  <c r="G114" i="8"/>
  <c r="G113" i="8"/>
  <c r="G102" i="8"/>
  <c r="G27" i="8"/>
  <c r="G108" i="8"/>
  <c r="G17" i="8"/>
  <c r="G104" i="8"/>
  <c r="G103" i="8"/>
  <c r="G24" i="8"/>
  <c r="G12" i="8"/>
  <c r="G25" i="8"/>
  <c r="G13" i="8"/>
  <c r="G109" i="8"/>
  <c r="G111" i="8"/>
  <c r="G11" i="8"/>
  <c r="G116" i="8"/>
  <c r="G22" i="8"/>
  <c r="J91" i="4"/>
  <c r="J92" i="4"/>
  <c r="J74" i="4"/>
  <c r="J103" i="4"/>
  <c r="J85" i="4"/>
  <c r="J61" i="4"/>
  <c r="J28" i="4"/>
  <c r="J88" i="4"/>
  <c r="J67" i="4"/>
  <c r="J34" i="4"/>
  <c r="J98" i="4"/>
  <c r="J80" i="4"/>
  <c r="J70" i="4"/>
  <c r="J53" i="4"/>
  <c r="J37" i="4"/>
  <c r="J73" i="4"/>
  <c r="J40" i="4"/>
  <c r="J10" i="4"/>
  <c r="J106" i="4" s="1"/>
  <c r="J86" i="4"/>
  <c r="J49" i="4"/>
  <c r="J13" i="4"/>
  <c r="J94" i="4"/>
  <c r="J46" i="4"/>
  <c r="J16" i="4"/>
  <c r="J76" i="4"/>
  <c r="J79" i="4"/>
  <c r="J52" i="4"/>
  <c r="J89" i="4"/>
  <c r="J19" i="4"/>
  <c r="J97" i="4"/>
  <c r="J100" i="4"/>
  <c r="J82" i="4"/>
  <c r="J55" i="4"/>
  <c r="J22" i="4"/>
  <c r="J18" i="5"/>
  <c r="K18" i="5" s="1"/>
  <c r="L12" i="5"/>
  <c r="L14" i="5"/>
  <c r="L13" i="5"/>
  <c r="L11" i="5"/>
  <c r="L10" i="5"/>
  <c r="L9" i="5"/>
  <c r="L8" i="5"/>
  <c r="L18" i="5"/>
  <c r="L17" i="5"/>
  <c r="L16" i="5"/>
  <c r="L15" i="5"/>
  <c r="L7" i="5"/>
  <c r="G116" i="5"/>
  <c r="G10" i="8"/>
  <c r="G117" i="8"/>
  <c r="G105" i="6"/>
  <c r="E124" i="6"/>
  <c r="G112" i="8"/>
  <c r="G19" i="8"/>
  <c r="E31" i="8"/>
  <c r="G6" i="8"/>
  <c r="G101" i="8"/>
  <c r="G120" i="8"/>
  <c r="E124" i="8"/>
  <c r="G15" i="8"/>
  <c r="G26" i="8"/>
  <c r="G14" i="8"/>
  <c r="G7" i="8"/>
  <c r="G100" i="8"/>
  <c r="G100" i="6"/>
  <c r="J107" i="4"/>
  <c r="J17" i="11" l="1"/>
  <c r="K17" i="11" s="1"/>
  <c r="J7" i="11"/>
  <c r="K7" i="11" s="1"/>
  <c r="J11" i="11"/>
  <c r="K11" i="11" s="1"/>
  <c r="G124" i="8"/>
  <c r="G31" i="8"/>
  <c r="J108" i="4"/>
  <c r="J105" i="4"/>
  <c r="J7" i="5"/>
  <c r="K7" i="5" s="1"/>
  <c r="J17" i="5"/>
  <c r="K17" i="5" s="1"/>
  <c r="J12" i="5"/>
  <c r="K12" i="5" s="1"/>
  <c r="J11" i="5"/>
  <c r="K11" i="5" s="1"/>
  <c r="J10" i="5"/>
  <c r="K10" i="5" s="1"/>
  <c r="G12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Jürg Lippuner</author>
  </authors>
  <commentList>
    <comment ref="D6" authorId="0" shapeId="0" xr:uid="{00000000-0006-0000-0300-000001000000}">
      <text>
        <r>
          <rPr>
            <sz val="8"/>
            <color indexed="81"/>
            <rFont val="Tahoma"/>
            <family val="2"/>
          </rPr>
          <t>in diese Spalte kommt der Eintrag 3 % oder 0 %</t>
        </r>
      </text>
    </comment>
  </commentList>
</comments>
</file>

<file path=xl/sharedStrings.xml><?xml version="1.0" encoding="utf-8"?>
<sst xmlns="http://schemas.openxmlformats.org/spreadsheetml/2006/main" count="796" uniqueCount="194">
  <si>
    <t>Berechnen Sie folgende Zusätze</t>
  </si>
  <si>
    <t>-</t>
  </si>
  <si>
    <t>Marke</t>
  </si>
  <si>
    <t>Typ</t>
  </si>
  <si>
    <t>Jahrgang</t>
  </si>
  <si>
    <t>KM</t>
  </si>
  <si>
    <t>PS</t>
  </si>
  <si>
    <t>Preis</t>
  </si>
  <si>
    <t>Jahrgang-Zusatz</t>
  </si>
  <si>
    <t>KM-Zusatz</t>
  </si>
  <si>
    <t>PS-Zusatz</t>
  </si>
  <si>
    <t>Totalpreis</t>
  </si>
  <si>
    <t>Audi</t>
  </si>
  <si>
    <t>100 LS</t>
  </si>
  <si>
    <t>100 Quattro</t>
  </si>
  <si>
    <t>Peugeot</t>
  </si>
  <si>
    <t>104 ZS</t>
  </si>
  <si>
    <t>106 XS</t>
  </si>
  <si>
    <t>Volvo</t>
  </si>
  <si>
    <t>123 GT</t>
  </si>
  <si>
    <t>Renault</t>
  </si>
  <si>
    <t>19 TX</t>
  </si>
  <si>
    <t>Mercedes</t>
  </si>
  <si>
    <t>190 E</t>
  </si>
  <si>
    <t>200 C</t>
  </si>
  <si>
    <t>200 T</t>
  </si>
  <si>
    <t>205 G</t>
  </si>
  <si>
    <t>205 GT</t>
  </si>
  <si>
    <t>205 GTI</t>
  </si>
  <si>
    <t>21 Break</t>
  </si>
  <si>
    <t>21 Turbo</t>
  </si>
  <si>
    <t>220 C</t>
  </si>
  <si>
    <t>230 E</t>
  </si>
  <si>
    <t>230 TE</t>
  </si>
  <si>
    <t>244 GL</t>
  </si>
  <si>
    <t>244 L</t>
  </si>
  <si>
    <t>245 GLT</t>
  </si>
  <si>
    <t>25 RX</t>
  </si>
  <si>
    <t>250 TE</t>
  </si>
  <si>
    <t>280 S</t>
  </si>
  <si>
    <t>300 E</t>
  </si>
  <si>
    <t>300 TE</t>
  </si>
  <si>
    <t>309 GRD</t>
  </si>
  <si>
    <t>405 SR</t>
  </si>
  <si>
    <t>405 SRI</t>
  </si>
  <si>
    <t>450 SLC</t>
  </si>
  <si>
    <t>500 E</t>
  </si>
  <si>
    <t>500 SL</t>
  </si>
  <si>
    <t>505 Turbo</t>
  </si>
  <si>
    <t>600 S</t>
  </si>
  <si>
    <t>600 SL</t>
  </si>
  <si>
    <t>605 SR</t>
  </si>
  <si>
    <t>605 SRV</t>
  </si>
  <si>
    <t>740 GL</t>
  </si>
  <si>
    <t>740 GLT</t>
  </si>
  <si>
    <t>740 L</t>
  </si>
  <si>
    <t>80 C</t>
  </si>
  <si>
    <t>80 GT</t>
  </si>
  <si>
    <t>80 L</t>
  </si>
  <si>
    <t>850 T</t>
  </si>
  <si>
    <t>90 CD</t>
  </si>
  <si>
    <t>960 GL</t>
  </si>
  <si>
    <t>960 GLT</t>
  </si>
  <si>
    <t>A6</t>
  </si>
  <si>
    <t>Opel</t>
  </si>
  <si>
    <t>Astra</t>
  </si>
  <si>
    <t>Astra GSI</t>
  </si>
  <si>
    <t>Maserati</t>
  </si>
  <si>
    <t>Bi-Turbo</t>
  </si>
  <si>
    <t>Clio</t>
  </si>
  <si>
    <t>VW</t>
  </si>
  <si>
    <t>Corrado</t>
  </si>
  <si>
    <t>Corrado VR6</t>
  </si>
  <si>
    <t>Corsa Joy</t>
  </si>
  <si>
    <t>Espace</t>
  </si>
  <si>
    <t>Golf GT</t>
  </si>
  <si>
    <t>Golf GTI</t>
  </si>
  <si>
    <t>Golf L</t>
  </si>
  <si>
    <t>Golf LS</t>
  </si>
  <si>
    <t>Golf VR6</t>
  </si>
  <si>
    <t>Kadett LS</t>
  </si>
  <si>
    <t>Laguna</t>
  </si>
  <si>
    <t>Ford</t>
  </si>
  <si>
    <t>Mondeo 24V</t>
  </si>
  <si>
    <t>Omega</t>
  </si>
  <si>
    <t>Passat</t>
  </si>
  <si>
    <t>Passat VR6</t>
  </si>
  <si>
    <t>Polo</t>
  </si>
  <si>
    <t>Safran</t>
  </si>
  <si>
    <t>Scorpio</t>
  </si>
  <si>
    <t>Sierra</t>
  </si>
  <si>
    <t>Sierra L</t>
  </si>
  <si>
    <t>Sierra X4</t>
  </si>
  <si>
    <t>Taunus</t>
  </si>
  <si>
    <t>Vento</t>
  </si>
  <si>
    <t>Gesamtwert:</t>
  </si>
  <si>
    <t>Durchschnitt (auf ganze Franken gerundet):</t>
  </si>
  <si>
    <t>Kleinster Wert</t>
  </si>
  <si>
    <t>Grösster Wert:</t>
  </si>
  <si>
    <t>Bonus für erzielte Umsätze</t>
  </si>
  <si>
    <t>Filiale</t>
  </si>
  <si>
    <t>Filialleiter/in</t>
  </si>
  <si>
    <t>Jahresumsatz</t>
  </si>
  <si>
    <t>Bonus</t>
  </si>
  <si>
    <t>Walenstadt</t>
  </si>
  <si>
    <t>Sargans</t>
  </si>
  <si>
    <t>Wangs</t>
  </si>
  <si>
    <t>Unterterzen</t>
  </si>
  <si>
    <t>Bad Ragaz</t>
  </si>
  <si>
    <t>Mels</t>
  </si>
  <si>
    <t>Beerli</t>
  </si>
  <si>
    <t>Schenker</t>
  </si>
  <si>
    <t>Hobi</t>
  </si>
  <si>
    <t>Good</t>
  </si>
  <si>
    <t>Zogg</t>
  </si>
  <si>
    <t>Battanta</t>
  </si>
  <si>
    <t>Aufgabe</t>
  </si>
  <si>
    <t>Aufgaben</t>
  </si>
  <si>
    <t>Bei einem Jahresumsatz von 300'000 oder mehr ist ein Bonus von 3 %</t>
  </si>
  <si>
    <t>garantiert. Darunter ist der Bonus bei 0 %</t>
  </si>
  <si>
    <t>Jahrgang-Zusatz 500 Franken, wenn das Auto vor dem Jahr 1988 entstanden ist</t>
  </si>
  <si>
    <t>KM-Zusatz von 600 Franken, wenn das Auto weniger als 80'000 km zurückgelegt ha</t>
  </si>
  <si>
    <t>PS-Zusatz von 1000 Franken, wenn das Auto über 130 PS hat</t>
  </si>
  <si>
    <t>Berechnen Sie den Totalpreis aus dem Preis und den drei Zusätzen (Zellen J105 bis J108)</t>
  </si>
  <si>
    <t>Filialleiter</t>
  </si>
  <si>
    <t>JG</t>
  </si>
  <si>
    <t>km</t>
  </si>
  <si>
    <t>Farbe</t>
  </si>
  <si>
    <t>CHF</t>
  </si>
  <si>
    <t>Blau</t>
  </si>
  <si>
    <t>Omega CD</t>
  </si>
  <si>
    <t>blau</t>
  </si>
  <si>
    <t>Senator 3.0</t>
  </si>
  <si>
    <t>weiss</t>
  </si>
  <si>
    <t>Astra 1.8</t>
  </si>
  <si>
    <t>Senator 3.1</t>
  </si>
  <si>
    <t>rot</t>
  </si>
  <si>
    <t>Manta</t>
  </si>
  <si>
    <t>Mazda</t>
  </si>
  <si>
    <t>schwarz</t>
  </si>
  <si>
    <t>560 SEC</t>
  </si>
  <si>
    <t>Passat GT</t>
  </si>
  <si>
    <t>100 CD</t>
  </si>
  <si>
    <t>grün</t>
  </si>
  <si>
    <t>Quattro</t>
  </si>
  <si>
    <t>Total:</t>
  </si>
  <si>
    <t>Nr.</t>
  </si>
  <si>
    <t>Artikel</t>
  </si>
  <si>
    <t>Einzel-Preis</t>
  </si>
  <si>
    <t>Menge</t>
  </si>
  <si>
    <t>Rabatt in %</t>
  </si>
  <si>
    <t>Kaufpreis
(gerundet auf 10 Fr.)</t>
  </si>
  <si>
    <t>Schreibezugsets</t>
  </si>
  <si>
    <t>Briefwaage</t>
  </si>
  <si>
    <t>Locher</t>
  </si>
  <si>
    <t>Lampe</t>
  </si>
  <si>
    <t>Korrekturmittel</t>
  </si>
  <si>
    <t>Marker</t>
  </si>
  <si>
    <t>Toner</t>
  </si>
  <si>
    <t>Disketten</t>
  </si>
  <si>
    <t>Bindematerial</t>
  </si>
  <si>
    <t>Papier</t>
  </si>
  <si>
    <t>Schreibzeug</t>
  </si>
  <si>
    <t>Verpackungsmaterial</t>
  </si>
  <si>
    <t>Blöcke</t>
  </si>
  <si>
    <t>Schnelltrennsätze</t>
  </si>
  <si>
    <t>Mini-Tresor</t>
  </si>
  <si>
    <t>Etiketten</t>
  </si>
  <si>
    <t>Frankieretiketten</t>
  </si>
  <si>
    <t>Briefumschläge</t>
  </si>
  <si>
    <t>Versandtaschen</t>
  </si>
  <si>
    <t>Briefhüllen rot</t>
  </si>
  <si>
    <t>Reisnägel</t>
  </si>
  <si>
    <t>Büroklammern</t>
  </si>
  <si>
    <t>Heftklammern</t>
  </si>
  <si>
    <t>Stempel</t>
  </si>
  <si>
    <t>Berechnen Sie die Spalte 'Preis' aus dem 'Einzelpreis' und der 'Menge'. Wenn die Menge grösser ist als 200, dann</t>
  </si>
  <si>
    <t>Berechnen Sie den Preis ohne Rabatt (Spalte E) und den Kaufpreis gerundet (Spalte G).</t>
  </si>
  <si>
    <t>wird ein Rabatt von 10 % gewährt, sonst 5 %. Der Verkaufspreis ist auf 10 Franken genau zu runden.</t>
  </si>
  <si>
    <t>Einzelpreis</t>
  </si>
  <si>
    <t>logische Funktionen</t>
  </si>
  <si>
    <t>=WENN()</t>
  </si>
  <si>
    <t>=UND()</t>
  </si>
  <si>
    <t>=ODER()</t>
  </si>
  <si>
    <t>Sie finden in dieser Arbeitsmappe 4 Tabellenblätter mit den Aufgabenbeschreibungen.</t>
  </si>
  <si>
    <t>© Jürg Lippuner</t>
  </si>
  <si>
    <t>Übungssammlung 2 zum Thema</t>
  </si>
  <si>
    <t>Aktuelles Jahr</t>
  </si>
  <si>
    <t>Oldtimer-Preis</t>
  </si>
  <si>
    <t>Oldtimer-Mehrwert</t>
  </si>
  <si>
    <r>
      <t xml:space="preserve">Berechnen Sie in der Zelle </t>
    </r>
    <r>
      <rPr>
        <b/>
        <sz val="12"/>
        <rFont val="Aptos Narrow"/>
        <family val="2"/>
        <scheme val="minor"/>
      </rPr>
      <t>H2</t>
    </r>
    <r>
      <rPr>
        <sz val="12"/>
        <rFont val="Aptos Narrow"/>
        <family val="2"/>
        <scheme val="minor"/>
      </rPr>
      <t xml:space="preserve"> das aktuelle Jahr.</t>
    </r>
  </si>
  <si>
    <t>Bei Nicht-Oldtimer soll die Zelle leer bleiben.</t>
  </si>
  <si>
    <t>In der Spalte G berechnen Sie den Oldtimer-Preis, der nur für mind. 30-jährige Autos gilt.</t>
  </si>
  <si>
    <t>Lösungsbeispiel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</si>
</sst>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CHF&quot;\ * #,##0.00_ ;_ &quot;CHF&quot;\ * \-#,##0.00_ ;_ &quot;CHF&quot;\ * &quot;-&quot;??_ ;_ @_ "/>
    <numFmt numFmtId="164" formatCode="_ &quot;Fr.&quot;\ * #,##0.00_ ;_ &quot;Fr.&quot;\ * \-#,##0.00_ ;_ &quot;Fr.&quot;\ * &quot;-&quot;??_ ;_ @_ "/>
    <numFmt numFmtId="165" formatCode="_-* #,##0.00\ _C_H_F_-;\-* #,##0.00\ _C_H_F_-;_-* &quot;-&quot;??\ _C_H_F_-;_-@_-"/>
    <numFmt numFmtId="166" formatCode="[Blue]&quot;richtig&quot;;;[Red]&quot;falsch&quot;"/>
    <numFmt numFmtId="167" formatCode="0%;\-0%;&quot;-&quot;"/>
    <numFmt numFmtId="170" formatCode="_ [$CHF-807]\ * #,##0.00_ ;_ [$CHF-807]\ * \-#,##0.00_ ;_ [$CHF-807]\ * &quot;-&quot;??_ ;_ @_ "/>
  </numFmts>
  <fonts count="27" x14ac:knownFonts="1">
    <font>
      <sz val="10"/>
      <color indexed="8"/>
      <name val="MS Sans Serif"/>
    </font>
    <font>
      <b/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</font>
    <font>
      <b/>
      <sz val="14"/>
      <color indexed="43"/>
      <name val="Arial"/>
      <family val="2"/>
    </font>
    <font>
      <b/>
      <sz val="20"/>
      <color indexed="9"/>
      <name val="Arial"/>
      <family val="2"/>
    </font>
    <font>
      <b/>
      <i/>
      <sz val="10"/>
      <color indexed="9"/>
      <name val="Helv"/>
    </font>
    <font>
      <b/>
      <i/>
      <sz val="14"/>
      <color indexed="9"/>
      <name val="Helv"/>
    </font>
    <font>
      <sz val="10"/>
      <name val="Arial"/>
      <family val="2"/>
    </font>
    <font>
      <sz val="10"/>
      <name val="Verdana"/>
      <family val="2"/>
    </font>
    <font>
      <sz val="8"/>
      <color indexed="81"/>
      <name val="Tahoma"/>
      <family val="2"/>
    </font>
    <font>
      <b/>
      <sz val="12"/>
      <name val="Aptos Narrow"/>
      <family val="2"/>
      <scheme val="minor"/>
    </font>
    <font>
      <sz val="10"/>
      <name val="Aptos Narrow"/>
      <family val="2"/>
      <scheme val="minor"/>
    </font>
    <font>
      <sz val="14"/>
      <name val="Aptos Narrow"/>
      <family val="2"/>
      <scheme val="minor"/>
    </font>
    <font>
      <sz val="12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9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indexed="9"/>
      <name val="Aptos Narrow"/>
      <family val="2"/>
      <scheme val="minor"/>
    </font>
    <font>
      <b/>
      <sz val="10"/>
      <color indexed="9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i/>
      <sz val="10"/>
      <name val="Aptos Narrow"/>
      <family val="2"/>
      <scheme val="minor"/>
    </font>
    <font>
      <b/>
      <sz val="16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0"/>
      </patternFill>
    </fill>
    <fill>
      <patternFill patternType="solid">
        <fgColor indexed="8"/>
        <bgColor indexed="64"/>
      </patternFill>
    </fill>
    <fill>
      <patternFill patternType="solid">
        <fgColor indexed="18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 applyNumberFormat="0" applyFont="0" applyFill="0" applyBorder="0" applyAlignment="0" applyProtection="0"/>
    <xf numFmtId="164" fontId="1" fillId="2" borderId="1"/>
    <xf numFmtId="10" fontId="2" fillId="3" borderId="2" applyNumberFormat="0">
      <alignment horizontal="center"/>
    </xf>
    <xf numFmtId="3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ont="0" applyFill="0" applyBorder="0" applyAlignment="0">
      <protection locked="0"/>
    </xf>
    <xf numFmtId="0" fontId="2" fillId="4" borderId="3" applyNumberFormat="0" applyBorder="0" applyAlignment="0">
      <alignment horizontal="right"/>
    </xf>
    <xf numFmtId="0" fontId="2" fillId="5" borderId="0" applyAlignment="0"/>
    <xf numFmtId="0" fontId="2" fillId="6" borderId="0"/>
    <xf numFmtId="0" fontId="3" fillId="2" borderId="0" applyNumberFormat="0" applyFont="0" applyBorder="0" applyAlignment="0" applyProtection="0"/>
    <xf numFmtId="0" fontId="2" fillId="7" borderId="4"/>
    <xf numFmtId="0" fontId="4" fillId="0" borderId="5" applyBorder="0">
      <alignment vertical="center"/>
    </xf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5" fillId="8" borderId="0">
      <alignment horizontal="center"/>
    </xf>
    <xf numFmtId="0" fontId="2" fillId="9" borderId="3" applyBorder="0">
      <alignment horizontal="center"/>
    </xf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10" borderId="0">
      <alignment horizontal="centerContinuous"/>
    </xf>
    <xf numFmtId="0" fontId="7" fillId="11" borderId="6"/>
    <xf numFmtId="0" fontId="8" fillId="11" borderId="6"/>
    <xf numFmtId="0" fontId="2" fillId="7" borderId="2" applyAlignment="0"/>
    <xf numFmtId="0" fontId="9" fillId="2" borderId="0">
      <alignment horizontal="center"/>
    </xf>
  </cellStyleXfs>
  <cellXfs count="101">
    <xf numFmtId="0" fontId="0" fillId="0" borderId="0" xfId="0" applyNumberFormat="1" applyFont="1" applyFill="1" applyBorder="1" applyAlignment="1" applyProtection="1"/>
    <xf numFmtId="0" fontId="10" fillId="0" borderId="0" xfId="19" applyFont="1"/>
    <xf numFmtId="0" fontId="14" fillId="0" borderId="0" xfId="21" applyFont="1"/>
    <xf numFmtId="0" fontId="15" fillId="0" borderId="0" xfId="21" applyFont="1"/>
    <xf numFmtId="0" fontId="15" fillId="0" borderId="0" xfId="21" applyFont="1" applyAlignment="1">
      <alignment horizontal="left"/>
    </xf>
    <xf numFmtId="3" fontId="15" fillId="0" borderId="0" xfId="21" applyNumberFormat="1" applyFont="1"/>
    <xf numFmtId="0" fontId="15" fillId="0" borderId="0" xfId="21" applyFont="1" applyAlignment="1">
      <alignment horizontal="center"/>
    </xf>
    <xf numFmtId="4" fontId="15" fillId="0" borderId="0" xfId="21" applyNumberFormat="1" applyFont="1"/>
    <xf numFmtId="166" fontId="12" fillId="0" borderId="0" xfId="19" applyNumberFormat="1" applyFont="1"/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2" fillId="13" borderId="0" xfId="21" applyFont="1" applyFill="1"/>
    <xf numFmtId="0" fontId="12" fillId="13" borderId="0" xfId="21" applyFont="1" applyFill="1" applyAlignment="1">
      <alignment horizontal="center"/>
    </xf>
    <xf numFmtId="4" fontId="12" fillId="13" borderId="0" xfId="21" applyNumberFormat="1" applyFont="1" applyFill="1" applyAlignment="1">
      <alignment horizontal="center"/>
    </xf>
    <xf numFmtId="0" fontId="15" fillId="13" borderId="0" xfId="21" applyFont="1" applyFill="1"/>
    <xf numFmtId="0" fontId="15" fillId="13" borderId="0" xfId="21" applyFont="1" applyFill="1" applyAlignment="1">
      <alignment horizontal="left"/>
    </xf>
    <xf numFmtId="0" fontId="15" fillId="13" borderId="0" xfId="21" applyFont="1" applyFill="1" applyAlignment="1">
      <alignment horizontal="center"/>
    </xf>
    <xf numFmtId="4" fontId="15" fillId="13" borderId="0" xfId="21" applyNumberFormat="1" applyFont="1" applyFill="1"/>
    <xf numFmtId="0" fontId="12" fillId="13" borderId="0" xfId="21" applyFont="1" applyFill="1" applyAlignment="1">
      <alignment horizontal="right"/>
    </xf>
    <xf numFmtId="0" fontId="13" fillId="0" borderId="0" xfId="23" applyFont="1"/>
    <xf numFmtId="14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13" fillId="0" borderId="0" xfId="23" applyFont="1" applyAlignment="1">
      <alignment vertical="center"/>
    </xf>
    <xf numFmtId="0" fontId="13" fillId="0" borderId="0" xfId="23" applyFont="1" applyAlignment="1">
      <alignment horizontal="center"/>
    </xf>
    <xf numFmtId="2" fontId="13" fillId="0" borderId="0" xfId="23" applyNumberFormat="1" applyFont="1"/>
    <xf numFmtId="0" fontId="19" fillId="0" borderId="0" xfId="23" applyFont="1" applyAlignment="1">
      <alignment horizontal="center"/>
    </xf>
    <xf numFmtId="4" fontId="13" fillId="0" borderId="0" xfId="23" applyNumberFormat="1" applyFont="1"/>
    <xf numFmtId="0" fontId="19" fillId="13" borderId="0" xfId="23" applyFont="1" applyFill="1" applyAlignment="1">
      <alignment horizontal="center" vertical="center" wrapText="1"/>
    </xf>
    <xf numFmtId="0" fontId="13" fillId="13" borderId="0" xfId="23" applyFont="1" applyFill="1" applyAlignment="1">
      <alignment horizontal="center"/>
    </xf>
    <xf numFmtId="0" fontId="13" fillId="13" borderId="0" xfId="23" applyFont="1" applyFill="1"/>
    <xf numFmtId="2" fontId="13" fillId="13" borderId="0" xfId="23" applyNumberFormat="1" applyFont="1" applyFill="1"/>
    <xf numFmtId="4" fontId="13" fillId="13" borderId="2" xfId="23" applyNumberFormat="1" applyFont="1" applyFill="1" applyBorder="1" applyAlignment="1">
      <alignment horizontal="right"/>
    </xf>
    <xf numFmtId="167" fontId="17" fillId="13" borderId="2" xfId="15" applyNumberFormat="1" applyFont="1" applyFill="1" applyBorder="1" applyAlignment="1" applyProtection="1">
      <alignment horizontal="center"/>
    </xf>
    <xf numFmtId="4" fontId="13" fillId="13" borderId="2" xfId="5" applyNumberFormat="1" applyFont="1" applyFill="1" applyBorder="1"/>
    <xf numFmtId="0" fontId="19" fillId="13" borderId="0" xfId="23" applyFont="1" applyFill="1" applyAlignment="1">
      <alignment horizontal="center"/>
    </xf>
    <xf numFmtId="4" fontId="20" fillId="0" borderId="0" xfId="5" applyNumberFormat="1" applyFont="1"/>
    <xf numFmtId="0" fontId="13" fillId="0" borderId="0" xfId="20" applyFont="1"/>
    <xf numFmtId="1" fontId="13" fillId="0" borderId="0" xfId="20" applyNumberFormat="1" applyFont="1"/>
    <xf numFmtId="1" fontId="13" fillId="0" borderId="0" xfId="20" applyNumberFormat="1" applyFont="1" applyAlignment="1">
      <alignment horizontal="center"/>
    </xf>
    <xf numFmtId="4" fontId="13" fillId="0" borderId="0" xfId="20" applyNumberFormat="1" applyFont="1"/>
    <xf numFmtId="1" fontId="21" fillId="12" borderId="0" xfId="20" applyNumberFormat="1" applyFont="1" applyFill="1" applyAlignment="1">
      <alignment vertical="center" wrapText="1"/>
    </xf>
    <xf numFmtId="1" fontId="21" fillId="12" borderId="0" xfId="20" applyNumberFormat="1" applyFont="1" applyFill="1" applyAlignment="1">
      <alignment horizontal="center" vertical="center" wrapText="1"/>
    </xf>
    <xf numFmtId="4" fontId="21" fillId="12" borderId="0" xfId="20" applyNumberFormat="1" applyFont="1" applyFill="1" applyAlignment="1">
      <alignment horizontal="center" vertical="center" wrapText="1"/>
    </xf>
    <xf numFmtId="4" fontId="21" fillId="12" borderId="0" xfId="20" applyNumberFormat="1" applyFont="1" applyFill="1" applyAlignment="1">
      <alignment vertical="center" wrapText="1"/>
    </xf>
    <xf numFmtId="4" fontId="13" fillId="0" borderId="0" xfId="5" applyNumberFormat="1" applyFont="1" applyAlignment="1"/>
    <xf numFmtId="4" fontId="19" fillId="0" borderId="0" xfId="20" applyNumberFormat="1" applyFont="1" applyAlignment="1">
      <alignment horizontal="right"/>
    </xf>
    <xf numFmtId="166" fontId="19" fillId="0" borderId="0" xfId="19" applyNumberFormat="1" applyFont="1"/>
    <xf numFmtId="0" fontId="22" fillId="0" borderId="0" xfId="21" applyFont="1"/>
    <xf numFmtId="0" fontId="12" fillId="18" borderId="0" xfId="14" applyFont="1" applyFill="1"/>
    <xf numFmtId="0" fontId="13" fillId="18" borderId="0" xfId="18" applyFont="1" applyFill="1"/>
    <xf numFmtId="0" fontId="13" fillId="18" borderId="0" xfId="18" applyFont="1" applyFill="1" applyAlignment="1">
      <alignment horizontal="center"/>
    </xf>
    <xf numFmtId="0" fontId="13" fillId="18" borderId="0" xfId="18" quotePrefix="1" applyFont="1" applyFill="1" applyAlignment="1">
      <alignment horizontal="right"/>
    </xf>
    <xf numFmtId="0" fontId="13" fillId="18" borderId="0" xfId="18" applyFont="1" applyFill="1" applyAlignment="1">
      <alignment horizontal="left"/>
    </xf>
    <xf numFmtId="0" fontId="15" fillId="18" borderId="0" xfId="18" applyFont="1" applyFill="1" applyAlignment="1">
      <alignment horizontal="left"/>
    </xf>
    <xf numFmtId="0" fontId="14" fillId="0" borderId="0" xfId="19" applyFont="1"/>
    <xf numFmtId="0" fontId="22" fillId="0" borderId="0" xfId="19" applyFont="1"/>
    <xf numFmtId="0" fontId="22" fillId="14" borderId="7" xfId="19" applyFont="1" applyFill="1" applyBorder="1"/>
    <xf numFmtId="0" fontId="22" fillId="14" borderId="8" xfId="19" applyFont="1" applyFill="1" applyBorder="1"/>
    <xf numFmtId="0" fontId="22" fillId="14" borderId="9" xfId="19" applyFont="1" applyFill="1" applyBorder="1"/>
    <xf numFmtId="0" fontId="14" fillId="0" borderId="10" xfId="19" applyFont="1" applyBorder="1"/>
    <xf numFmtId="0" fontId="14" fillId="0" borderId="4" xfId="19" applyFont="1" applyBorder="1" applyProtection="1">
      <protection locked="0"/>
    </xf>
    <xf numFmtId="4" fontId="14" fillId="0" borderId="4" xfId="19" applyNumberFormat="1" applyFont="1" applyBorder="1" applyProtection="1">
      <protection locked="0"/>
    </xf>
    <xf numFmtId="9" fontId="14" fillId="0" borderId="11" xfId="15" applyFont="1" applyBorder="1" applyAlignment="1" applyProtection="1">
      <alignment horizontal="center"/>
      <protection hidden="1"/>
    </xf>
    <xf numFmtId="166" fontId="22" fillId="0" borderId="0" xfId="19" applyNumberFormat="1" applyFont="1"/>
    <xf numFmtId="0" fontId="14" fillId="0" borderId="12" xfId="19" applyFont="1" applyBorder="1"/>
    <xf numFmtId="0" fontId="14" fillId="0" borderId="13" xfId="19" applyFont="1" applyBorder="1" applyProtection="1">
      <protection locked="0"/>
    </xf>
    <xf numFmtId="4" fontId="14" fillId="0" borderId="13" xfId="19" applyNumberFormat="1" applyFont="1" applyBorder="1" applyProtection="1">
      <protection locked="0"/>
    </xf>
    <xf numFmtId="9" fontId="14" fillId="0" borderId="14" xfId="15" applyFont="1" applyBorder="1" applyAlignment="1" applyProtection="1">
      <alignment horizontal="center"/>
      <protection hidden="1"/>
    </xf>
    <xf numFmtId="0" fontId="22" fillId="17" borderId="0" xfId="19" applyFont="1" applyFill="1"/>
    <xf numFmtId="0" fontId="14" fillId="17" borderId="0" xfId="19" applyFont="1" applyFill="1"/>
    <xf numFmtId="4" fontId="13" fillId="19" borderId="2" xfId="5" applyNumberFormat="1" applyFont="1" applyFill="1" applyBorder="1"/>
    <xf numFmtId="4" fontId="13" fillId="19" borderId="2" xfId="5" applyNumberFormat="1" applyFont="1" applyFill="1" applyBorder="1" applyProtection="1">
      <protection locked="0"/>
    </xf>
    <xf numFmtId="4" fontId="13" fillId="19" borderId="2" xfId="23" applyNumberFormat="1" applyFont="1" applyFill="1" applyBorder="1" applyAlignment="1" applyProtection="1">
      <alignment horizontal="right"/>
      <protection locked="0"/>
    </xf>
    <xf numFmtId="167" fontId="17" fillId="19" borderId="2" xfId="15" applyNumberFormat="1" applyFont="1" applyFill="1" applyBorder="1" applyAlignment="1" applyProtection="1">
      <alignment horizontal="center"/>
      <protection locked="0"/>
    </xf>
    <xf numFmtId="0" fontId="23" fillId="20" borderId="0" xfId="23" applyFont="1" applyFill="1" applyAlignment="1">
      <alignment horizontal="center" vertical="center" wrapText="1"/>
    </xf>
    <xf numFmtId="0" fontId="23" fillId="20" borderId="0" xfId="23" applyFont="1" applyFill="1" applyAlignment="1">
      <alignment horizontal="left" vertical="center" wrapText="1"/>
    </xf>
    <xf numFmtId="0" fontId="12" fillId="15" borderId="0" xfId="22" applyFont="1" applyFill="1" applyAlignment="1">
      <alignment horizontal="centerContinuous"/>
    </xf>
    <xf numFmtId="0" fontId="13" fillId="15" borderId="0" xfId="22" applyFont="1" applyFill="1"/>
    <xf numFmtId="0" fontId="24" fillId="16" borderId="0" xfId="22" applyFont="1" applyFill="1"/>
    <xf numFmtId="0" fontId="13" fillId="16" borderId="0" xfId="22" applyFont="1" applyFill="1"/>
    <xf numFmtId="0" fontId="22" fillId="16" borderId="0" xfId="22" applyFont="1" applyFill="1" applyAlignment="1">
      <alignment horizontal="centerContinuous"/>
    </xf>
    <xf numFmtId="0" fontId="13" fillId="16" borderId="0" xfId="22" applyFont="1" applyFill="1" applyAlignment="1">
      <alignment horizontal="centerContinuous"/>
    </xf>
    <xf numFmtId="0" fontId="14" fillId="16" borderId="0" xfId="22" applyFont="1" applyFill="1" applyAlignment="1">
      <alignment horizontal="centerContinuous"/>
    </xf>
    <xf numFmtId="0" fontId="25" fillId="16" borderId="0" xfId="22" applyFont="1" applyFill="1" applyAlignment="1">
      <alignment horizontal="centerContinuous"/>
    </xf>
    <xf numFmtId="0" fontId="12" fillId="16" borderId="0" xfId="22" quotePrefix="1" applyFont="1" applyFill="1" applyAlignment="1">
      <alignment horizontal="centerContinuous" wrapText="1"/>
    </xf>
    <xf numFmtId="0" fontId="12" fillId="16" borderId="0" xfId="22" quotePrefix="1" applyFont="1" applyFill="1" applyAlignment="1">
      <alignment horizontal="centerContinuous"/>
    </xf>
    <xf numFmtId="0" fontId="12" fillId="16" borderId="0" xfId="22" applyFont="1" applyFill="1" applyAlignment="1">
      <alignment vertical="top"/>
    </xf>
    <xf numFmtId="0" fontId="13" fillId="16" borderId="0" xfId="22" applyFont="1" applyFill="1" applyAlignment="1">
      <alignment vertical="top" wrapText="1"/>
    </xf>
    <xf numFmtId="0" fontId="12" fillId="18" borderId="0" xfId="14" applyFont="1" applyFill="1" applyAlignment="1">
      <alignment horizontal="center"/>
    </xf>
    <xf numFmtId="0" fontId="14" fillId="0" borderId="0" xfId="21" applyFont="1" applyAlignment="1">
      <alignment horizontal="center"/>
    </xf>
    <xf numFmtId="0" fontId="26" fillId="21" borderId="0" xfId="21" applyFont="1" applyFill="1"/>
    <xf numFmtId="0" fontId="26" fillId="21" borderId="0" xfId="21" applyFont="1" applyFill="1" applyAlignment="1">
      <alignment horizontal="center"/>
    </xf>
    <xf numFmtId="4" fontId="26" fillId="21" borderId="0" xfId="21" applyNumberFormat="1" applyFont="1" applyFill="1" applyAlignment="1">
      <alignment horizontal="center"/>
    </xf>
    <xf numFmtId="0" fontId="22" fillId="0" borderId="0" xfId="21" applyFont="1" applyAlignment="1">
      <alignment horizontal="center"/>
    </xf>
    <xf numFmtId="0" fontId="12" fillId="19" borderId="2" xfId="21" applyFont="1" applyFill="1" applyBorder="1" applyAlignment="1" applyProtection="1">
      <alignment horizontal="center"/>
      <protection locked="0"/>
    </xf>
    <xf numFmtId="44" fontId="15" fillId="19" borderId="2" xfId="5" applyNumberFormat="1" applyFont="1" applyFill="1" applyBorder="1" applyProtection="1">
      <protection locked="0"/>
    </xf>
    <xf numFmtId="44" fontId="15" fillId="0" borderId="0" xfId="21" applyNumberFormat="1" applyFont="1"/>
    <xf numFmtId="170" fontId="15" fillId="0" borderId="0" xfId="5" applyNumberFormat="1" applyFont="1"/>
    <xf numFmtId="9" fontId="12" fillId="18" borderId="2" xfId="15" applyFont="1" applyFill="1" applyBorder="1" applyAlignment="1" applyProtection="1">
      <alignment horizontal="center"/>
      <protection locked="0"/>
    </xf>
    <xf numFmtId="44" fontId="14" fillId="0" borderId="0" xfId="5" applyNumberFormat="1" applyFont="1"/>
  </cellXfs>
  <cellStyles count="29">
    <cellStyle name="Auswertung" xfId="1" xr:uid="{00000000-0005-0000-0000-000000000000}"/>
    <cellStyle name="Beträge" xfId="2" xr:uid="{00000000-0005-0000-0000-000001000000}"/>
    <cellStyle name="Comma [0]" xfId="3" xr:uid="{00000000-0005-0000-0000-000002000000}"/>
    <cellStyle name="Currency [0]" xfId="4" xr:uid="{00000000-0005-0000-0000-000003000000}"/>
    <cellStyle name="Eingabeberreich" xfId="6" xr:uid="{00000000-0005-0000-0000-000004000000}"/>
    <cellStyle name="Ergebnisse" xfId="7" xr:uid="{00000000-0005-0000-0000-000005000000}"/>
    <cellStyle name="Erläuterung" xfId="8" xr:uid="{00000000-0005-0000-0000-000006000000}"/>
    <cellStyle name="Komma" xfId="5" builtinId="3"/>
    <cellStyle name="Leerzelle" xfId="9" xr:uid="{00000000-0005-0000-0000-000008000000}"/>
    <cellStyle name="Leicht" xfId="10" xr:uid="{00000000-0005-0000-0000-000009000000}"/>
    <cellStyle name="Makrocode" xfId="11" xr:uid="{00000000-0005-0000-0000-00000A000000}"/>
    <cellStyle name="Mitte" xfId="12" xr:uid="{00000000-0005-0000-0000-00000B000000}"/>
    <cellStyle name="Normal_Accounts" xfId="13" xr:uid="{00000000-0005-0000-0000-00000C000000}"/>
    <cellStyle name="Normal_Prices" xfId="14" xr:uid="{00000000-0005-0000-0000-00000D000000}"/>
    <cellStyle name="Prozent" xfId="15" builtinId="5"/>
    <cellStyle name="Spaltenkopf" xfId="16" xr:uid="{00000000-0005-0000-0000-00000F000000}"/>
    <cellStyle name="Spaltentitel" xfId="17" xr:uid="{00000000-0005-0000-0000-000010000000}"/>
    <cellStyle name="Standard" xfId="0" builtinId="0"/>
    <cellStyle name="Standard_2. Rotweine" xfId="18" xr:uid="{00000000-0005-0000-0000-000012000000}"/>
    <cellStyle name="Standard_Bonus" xfId="19" xr:uid="{00000000-0005-0000-0000-000013000000}"/>
    <cellStyle name="Standard_DB9501" xfId="20" xr:uid="{00000000-0005-0000-0000-000014000000}"/>
    <cellStyle name="Standard_Gebrauchtwagen" xfId="21" xr:uid="{00000000-0005-0000-0000-000015000000}"/>
    <cellStyle name="Standard_Information" xfId="22" xr:uid="{00000000-0005-0000-0000-000016000000}"/>
    <cellStyle name="Standard_Kosten" xfId="23" xr:uid="{00000000-0005-0000-0000-000017000000}"/>
    <cellStyle name="Titel" xfId="24" xr:uid="{00000000-0005-0000-0000-000018000000}"/>
    <cellStyle name="Überschrift" xfId="25" builtinId="15" customBuiltin="1"/>
    <cellStyle name="Überschrift, groß" xfId="26" xr:uid="{00000000-0005-0000-0000-00001A000000}"/>
    <cellStyle name="Zeilenkopf" xfId="27" xr:uid="{00000000-0005-0000-0000-00001B000000}"/>
    <cellStyle name="Zeilen-Spaltenkopf" xfId="28" xr:uid="{00000000-0005-0000-0000-00001C000000}"/>
  </cellStyles>
  <dxfs count="6"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7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19</xdr:row>
      <xdr:rowOff>19050</xdr:rowOff>
    </xdr:from>
    <xdr:to>
      <xdr:col>1</xdr:col>
      <xdr:colOff>171538</xdr:colOff>
      <xdr:row>22</xdr:row>
      <xdr:rowOff>78185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EBE995E-3768-6B83-135D-91FA54F50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609975"/>
          <a:ext cx="628738" cy="573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63062</xdr:colOff>
          <xdr:row>20</xdr:row>
          <xdr:rowOff>54195</xdr:rowOff>
        </xdr:from>
        <xdr:to>
          <xdr:col>14</xdr:col>
          <xdr:colOff>736841</xdr:colOff>
          <xdr:row>33</xdr:row>
          <xdr:rowOff>59910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F1AB8FC1-965C-59C4-5A5D-C6FCCA10D2B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Gebrauchtwagen_L!$A$6:$G$18" spid="_x0000_s4098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accent2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6993321" y="4547367"/>
              <a:ext cx="6931244" cy="29984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showGridLines="0" showRowColHeaders="0" tabSelected="1" zoomScale="160" zoomScaleNormal="160" workbookViewId="0"/>
  </sheetViews>
  <sheetFormatPr baseColWidth="10" defaultColWidth="11.44140625" defaultRowHeight="13.8" x14ac:dyDescent="0.3"/>
  <cols>
    <col min="1" max="1" width="8.5546875" style="80" customWidth="1"/>
    <col min="2" max="2" width="72.109375" style="80" customWidth="1"/>
    <col min="3" max="16384" width="11.44140625" style="80"/>
  </cols>
  <sheetData>
    <row r="1" spans="1:4" s="78" customFormat="1" ht="15.6" x14ac:dyDescent="0.3">
      <c r="A1" s="77"/>
      <c r="B1" s="77"/>
      <c r="C1" s="77"/>
      <c r="D1" s="77"/>
    </row>
    <row r="2" spans="1:4" x14ac:dyDescent="0.3">
      <c r="A2" s="79"/>
    </row>
    <row r="3" spans="1:4" ht="18" x14ac:dyDescent="0.35">
      <c r="A3" s="81" t="s">
        <v>186</v>
      </c>
      <c r="B3" s="82"/>
    </row>
    <row r="4" spans="1:4" ht="18" x14ac:dyDescent="0.35">
      <c r="A4" s="83"/>
      <c r="B4" s="82"/>
    </row>
    <row r="5" spans="1:4" ht="21" x14ac:dyDescent="0.4">
      <c r="A5" s="84" t="s">
        <v>180</v>
      </c>
      <c r="B5" s="82"/>
    </row>
    <row r="7" spans="1:4" ht="15.6" x14ac:dyDescent="0.3">
      <c r="A7" s="85" t="s">
        <v>181</v>
      </c>
      <c r="B7" s="85"/>
    </row>
    <row r="8" spans="1:4" ht="15.6" x14ac:dyDescent="0.3">
      <c r="A8" s="86" t="s">
        <v>182</v>
      </c>
      <c r="B8" s="86"/>
    </row>
    <row r="9" spans="1:4" ht="15.6" x14ac:dyDescent="0.3">
      <c r="A9" s="86" t="s">
        <v>183</v>
      </c>
      <c r="B9" s="86"/>
    </row>
    <row r="13" spans="1:4" ht="15.6" x14ac:dyDescent="0.3">
      <c r="A13" s="87"/>
      <c r="B13" s="88" t="s">
        <v>184</v>
      </c>
    </row>
    <row r="18" spans="1:1" x14ac:dyDescent="0.3">
      <c r="A18" s="79" t="s">
        <v>185</v>
      </c>
    </row>
  </sheetData>
  <sheetProtection sheet="1" objects="1" scenarios="1"/>
  <phoneticPr fontId="2" type="noConversion"/>
  <printOptions gridLinesSet="0"/>
  <pageMargins left="0.78740157499999996" right="0.78740157499999996" top="0.984251969" bottom="0.984251969" header="0.51181102300000003" footer="0.51181102300000003"/>
  <pageSetup paperSize="9" orientation="portrait" horizontalDpi="4294967292" verticalDpi="0" r:id="rId1"/>
  <headerFooter alignWithMargins="0">
    <oddHeader>&amp;A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6"/>
  <sheetViews>
    <sheetView zoomScale="145" zoomScaleNormal="145" workbookViewId="0"/>
  </sheetViews>
  <sheetFormatPr baseColWidth="10" defaultColWidth="11.44140625" defaultRowHeight="18" x14ac:dyDescent="0.35"/>
  <cols>
    <col min="1" max="1" width="14.33203125" style="3" customWidth="1"/>
    <col min="2" max="2" width="13.5546875" style="3" customWidth="1"/>
    <col min="3" max="3" width="12.5546875" style="6" customWidth="1"/>
    <col min="4" max="4" width="11.33203125" style="3" customWidth="1"/>
    <col min="5" max="5" width="11" style="3" customWidth="1"/>
    <col min="6" max="6" width="19.44140625" style="3" customWidth="1"/>
    <col min="7" max="7" width="18.77734375" style="3" customWidth="1"/>
    <col min="8" max="8" width="21" style="2" bestFit="1" customWidth="1"/>
    <col min="9" max="11" width="15.77734375" style="2" customWidth="1"/>
    <col min="12" max="12" width="18.44140625" style="2" hidden="1" customWidth="1"/>
    <col min="13" max="16384" width="11.44140625" style="2"/>
  </cols>
  <sheetData>
    <row r="1" spans="1:12" x14ac:dyDescent="0.35">
      <c r="A1" s="49" t="s">
        <v>117</v>
      </c>
      <c r="B1" s="50"/>
      <c r="C1" s="51"/>
      <c r="D1" s="51"/>
      <c r="E1" s="52"/>
      <c r="F1" s="53"/>
      <c r="G1" s="50"/>
      <c r="H1" s="94" t="s">
        <v>187</v>
      </c>
    </row>
    <row r="2" spans="1:12" x14ac:dyDescent="0.35">
      <c r="A2" s="54" t="s">
        <v>190</v>
      </c>
      <c r="B2" s="49"/>
      <c r="C2" s="89"/>
      <c r="D2" s="51"/>
      <c r="E2" s="52"/>
      <c r="F2" s="53"/>
      <c r="G2" s="50"/>
      <c r="H2" s="95"/>
    </row>
    <row r="3" spans="1:12" x14ac:dyDescent="0.35">
      <c r="A3" s="54" t="s">
        <v>192</v>
      </c>
      <c r="B3" s="49"/>
      <c r="C3" s="89"/>
      <c r="D3" s="51"/>
      <c r="E3" s="52"/>
      <c r="F3" s="53"/>
      <c r="G3" s="50"/>
      <c r="H3" s="94" t="s">
        <v>189</v>
      </c>
    </row>
    <row r="4" spans="1:12" x14ac:dyDescent="0.35">
      <c r="A4" s="54" t="s">
        <v>191</v>
      </c>
      <c r="B4" s="49"/>
      <c r="C4" s="89"/>
      <c r="D4" s="51"/>
      <c r="E4" s="52"/>
      <c r="F4" s="53"/>
      <c r="G4" s="50"/>
      <c r="H4" s="99">
        <v>0.1</v>
      </c>
    </row>
    <row r="5" spans="1:12" ht="9.75" customHeight="1" x14ac:dyDescent="0.35"/>
    <row r="6" spans="1:12" x14ac:dyDescent="0.35">
      <c r="A6" s="91" t="s">
        <v>2</v>
      </c>
      <c r="B6" s="91" t="s">
        <v>3</v>
      </c>
      <c r="C6" s="92" t="s">
        <v>4</v>
      </c>
      <c r="D6" s="91" t="s">
        <v>126</v>
      </c>
      <c r="E6" s="92" t="s">
        <v>127</v>
      </c>
      <c r="F6" s="93" t="s">
        <v>7</v>
      </c>
      <c r="G6" s="93" t="s">
        <v>188</v>
      </c>
    </row>
    <row r="7" spans="1:12" x14ac:dyDescent="0.35">
      <c r="A7" s="3" t="s">
        <v>64</v>
      </c>
      <c r="B7" s="4" t="s">
        <v>130</v>
      </c>
      <c r="C7" s="3">
        <v>1992</v>
      </c>
      <c r="D7" s="5">
        <v>37500</v>
      </c>
      <c r="E7" s="6" t="s">
        <v>131</v>
      </c>
      <c r="F7" s="98">
        <v>12500</v>
      </c>
      <c r="G7" s="96"/>
      <c r="I7" s="48"/>
      <c r="J7" s="2" t="str">
        <f>IF(G7="","",IF(G7=L7,"richtig","falsch"))</f>
        <v/>
      </c>
      <c r="K7" s="2" t="str">
        <f>IF(J7="","",IF(J7&lt;&gt;"richtig","Tipp für Bedingung: C7&lt;($H$2-29)",""))</f>
        <v/>
      </c>
      <c r="L7" s="100" t="str">
        <f>IF(C7&lt;($H$2-30),F7*(100%+$H$4),"")</f>
        <v/>
      </c>
    </row>
    <row r="8" spans="1:12" x14ac:dyDescent="0.35">
      <c r="A8" s="3" t="s">
        <v>64</v>
      </c>
      <c r="B8" s="4" t="s">
        <v>132</v>
      </c>
      <c r="C8" s="3">
        <v>1997</v>
      </c>
      <c r="D8" s="5">
        <v>116300</v>
      </c>
      <c r="E8" s="6" t="s">
        <v>133</v>
      </c>
      <c r="F8" s="98">
        <v>7300</v>
      </c>
      <c r="G8" s="96"/>
      <c r="J8" s="2" t="str">
        <f t="shared" ref="J8:J18" si="0">IF(G8="","",IF(G8=L8,"richtig","falsch"))</f>
        <v/>
      </c>
      <c r="K8" s="2" t="str">
        <f t="shared" ref="K8:K18" si="1">IF(J8="","",IF(J8&lt;&gt;"richtig","Tipp für Bedingung: C7&lt;($H$2-29)",""))</f>
        <v/>
      </c>
      <c r="L8" s="100" t="str">
        <f t="shared" ref="L8:L18" si="2">IF(C8&lt;($H$2-30),F8*(100%+$H$4),"")</f>
        <v/>
      </c>
    </row>
    <row r="9" spans="1:12" x14ac:dyDescent="0.35">
      <c r="A9" s="3" t="s">
        <v>64</v>
      </c>
      <c r="B9" s="4" t="s">
        <v>134</v>
      </c>
      <c r="C9" s="3">
        <v>2000</v>
      </c>
      <c r="D9" s="5">
        <v>5000</v>
      </c>
      <c r="E9" s="6" t="s">
        <v>131</v>
      </c>
      <c r="F9" s="98">
        <v>14200</v>
      </c>
      <c r="G9" s="96"/>
      <c r="J9" s="2" t="str">
        <f t="shared" si="0"/>
        <v/>
      </c>
      <c r="K9" s="2" t="str">
        <f t="shared" si="1"/>
        <v/>
      </c>
      <c r="L9" s="100" t="str">
        <f t="shared" si="2"/>
        <v/>
      </c>
    </row>
    <row r="10" spans="1:12" x14ac:dyDescent="0.35">
      <c r="A10" s="3" t="s">
        <v>64</v>
      </c>
      <c r="B10" s="4" t="s">
        <v>135</v>
      </c>
      <c r="C10" s="3">
        <v>1987</v>
      </c>
      <c r="D10" s="5">
        <v>273900</v>
      </c>
      <c r="E10" s="6" t="s">
        <v>136</v>
      </c>
      <c r="F10" s="98">
        <v>6500</v>
      </c>
      <c r="G10" s="96"/>
      <c r="J10" s="2" t="str">
        <f t="shared" si="0"/>
        <v/>
      </c>
      <c r="K10" s="2" t="str">
        <f t="shared" si="1"/>
        <v/>
      </c>
      <c r="L10" s="100" t="str">
        <f t="shared" si="2"/>
        <v/>
      </c>
    </row>
    <row r="11" spans="1:12" x14ac:dyDescent="0.35">
      <c r="A11" s="3" t="s">
        <v>64</v>
      </c>
      <c r="B11" s="4" t="s">
        <v>137</v>
      </c>
      <c r="C11" s="3">
        <v>1990</v>
      </c>
      <c r="D11" s="5">
        <v>123800</v>
      </c>
      <c r="E11" s="6" t="s">
        <v>136</v>
      </c>
      <c r="F11" s="98">
        <v>5400</v>
      </c>
      <c r="G11" s="96"/>
      <c r="J11" s="2" t="str">
        <f t="shared" si="0"/>
        <v/>
      </c>
      <c r="K11" s="2" t="str">
        <f t="shared" si="1"/>
        <v/>
      </c>
      <c r="L11" s="100" t="str">
        <f t="shared" si="2"/>
        <v/>
      </c>
    </row>
    <row r="12" spans="1:12" x14ac:dyDescent="0.35">
      <c r="A12" s="3" t="s">
        <v>138</v>
      </c>
      <c r="B12" s="4">
        <v>323</v>
      </c>
      <c r="C12" s="3">
        <v>1994</v>
      </c>
      <c r="D12" s="5">
        <v>44000</v>
      </c>
      <c r="E12" s="6" t="s">
        <v>131</v>
      </c>
      <c r="F12" s="98">
        <v>2100</v>
      </c>
      <c r="G12" s="96"/>
      <c r="J12" s="2" t="str">
        <f t="shared" si="0"/>
        <v/>
      </c>
      <c r="K12" s="2" t="str">
        <f t="shared" si="1"/>
        <v/>
      </c>
      <c r="L12" s="100" t="str">
        <f t="shared" si="2"/>
        <v/>
      </c>
    </row>
    <row r="13" spans="1:12" x14ac:dyDescent="0.35">
      <c r="A13" s="3" t="s">
        <v>138</v>
      </c>
      <c r="B13" s="4">
        <v>626</v>
      </c>
      <c r="C13" s="3">
        <v>2001</v>
      </c>
      <c r="D13" s="5">
        <v>38500</v>
      </c>
      <c r="E13" s="6" t="s">
        <v>139</v>
      </c>
      <c r="F13" s="98">
        <v>4300</v>
      </c>
      <c r="G13" s="96"/>
      <c r="J13" s="2" t="str">
        <f t="shared" si="0"/>
        <v/>
      </c>
      <c r="K13" s="2" t="str">
        <f t="shared" si="1"/>
        <v/>
      </c>
      <c r="L13" s="100" t="str">
        <f t="shared" si="2"/>
        <v/>
      </c>
    </row>
    <row r="14" spans="1:12" x14ac:dyDescent="0.35">
      <c r="A14" s="3" t="s">
        <v>22</v>
      </c>
      <c r="B14" s="4" t="s">
        <v>23</v>
      </c>
      <c r="C14" s="3">
        <v>1999</v>
      </c>
      <c r="D14" s="5">
        <v>63000</v>
      </c>
      <c r="E14" s="6" t="s">
        <v>131</v>
      </c>
      <c r="F14" s="98">
        <v>15500</v>
      </c>
      <c r="G14" s="96"/>
      <c r="J14" s="2" t="str">
        <f t="shared" si="0"/>
        <v/>
      </c>
      <c r="K14" s="2" t="str">
        <f t="shared" si="1"/>
        <v/>
      </c>
      <c r="L14" s="100" t="str">
        <f t="shared" si="2"/>
        <v/>
      </c>
    </row>
    <row r="15" spans="1:12" x14ac:dyDescent="0.35">
      <c r="A15" s="3" t="s">
        <v>22</v>
      </c>
      <c r="B15" s="4" t="s">
        <v>140</v>
      </c>
      <c r="C15" s="3">
        <v>1996</v>
      </c>
      <c r="D15" s="5">
        <v>87500</v>
      </c>
      <c r="E15" s="6" t="s">
        <v>139</v>
      </c>
      <c r="F15" s="98">
        <v>41000</v>
      </c>
      <c r="G15" s="96"/>
      <c r="J15" s="2" t="str">
        <f t="shared" si="0"/>
        <v/>
      </c>
      <c r="K15" s="2" t="str">
        <f t="shared" si="1"/>
        <v/>
      </c>
      <c r="L15" s="100" t="str">
        <f t="shared" si="2"/>
        <v/>
      </c>
    </row>
    <row r="16" spans="1:12" x14ac:dyDescent="0.35">
      <c r="A16" s="3" t="s">
        <v>70</v>
      </c>
      <c r="B16" s="4" t="s">
        <v>141</v>
      </c>
      <c r="C16" s="3">
        <v>1997</v>
      </c>
      <c r="D16" s="5">
        <v>21000</v>
      </c>
      <c r="E16" s="6" t="s">
        <v>133</v>
      </c>
      <c r="F16" s="98">
        <v>18500</v>
      </c>
      <c r="G16" s="96"/>
      <c r="J16" s="2" t="str">
        <f t="shared" si="0"/>
        <v/>
      </c>
      <c r="K16" s="2" t="str">
        <f t="shared" si="1"/>
        <v/>
      </c>
      <c r="L16" s="100" t="str">
        <f t="shared" si="2"/>
        <v/>
      </c>
    </row>
    <row r="17" spans="1:12" x14ac:dyDescent="0.35">
      <c r="A17" s="3" t="s">
        <v>12</v>
      </c>
      <c r="B17" s="4" t="s">
        <v>142</v>
      </c>
      <c r="C17" s="3">
        <v>1986</v>
      </c>
      <c r="D17" s="5">
        <v>112000</v>
      </c>
      <c r="E17" s="6" t="s">
        <v>143</v>
      </c>
      <c r="F17" s="98">
        <v>5500</v>
      </c>
      <c r="G17" s="96"/>
      <c r="J17" s="2" t="str">
        <f t="shared" si="0"/>
        <v/>
      </c>
      <c r="K17" s="2" t="str">
        <f t="shared" si="1"/>
        <v/>
      </c>
      <c r="L17" s="100" t="str">
        <f t="shared" si="2"/>
        <v/>
      </c>
    </row>
    <row r="18" spans="1:12" x14ac:dyDescent="0.35">
      <c r="A18" s="3" t="s">
        <v>12</v>
      </c>
      <c r="B18" s="3" t="s">
        <v>144</v>
      </c>
      <c r="C18" s="3">
        <v>2001</v>
      </c>
      <c r="D18" s="5">
        <v>76200</v>
      </c>
      <c r="E18" s="6" t="s">
        <v>131</v>
      </c>
      <c r="F18" s="98">
        <v>16800</v>
      </c>
      <c r="G18" s="96"/>
      <c r="J18" s="2" t="str">
        <f t="shared" si="0"/>
        <v/>
      </c>
      <c r="K18" s="2" t="str">
        <f t="shared" si="1"/>
        <v/>
      </c>
      <c r="L18" s="100" t="str">
        <f t="shared" si="2"/>
        <v/>
      </c>
    </row>
    <row r="19" spans="1:12" x14ac:dyDescent="0.35">
      <c r="F19" s="7"/>
      <c r="G19" s="97"/>
    </row>
    <row r="20" spans="1:12" x14ac:dyDescent="0.35">
      <c r="J20" s="8" t="str">
        <f>IF(G20="","",IF(G20=#REF!,1,0))</f>
        <v/>
      </c>
      <c r="K20" s="8" t="str">
        <f>IF(H20="","",IF(H20=#REF!,1,0))</f>
        <v/>
      </c>
      <c r="L20" s="8" t="str">
        <f>IF(I20="","",IF(I20=#REF!,1,0))</f>
        <v/>
      </c>
    </row>
    <row r="21" spans="1:12" x14ac:dyDescent="0.35">
      <c r="F21" s="9"/>
      <c r="G21" s="3" t="s">
        <v>193</v>
      </c>
    </row>
    <row r="22" spans="1:12" x14ac:dyDescent="0.35">
      <c r="F22" s="9"/>
      <c r="G22" s="8" t="str">
        <f>J20</f>
        <v/>
      </c>
    </row>
    <row r="23" spans="1:12" x14ac:dyDescent="0.35">
      <c r="F23" s="9"/>
    </row>
    <row r="24" spans="1:12" x14ac:dyDescent="0.35">
      <c r="F24" s="9"/>
    </row>
    <row r="25" spans="1:12" x14ac:dyDescent="0.35">
      <c r="F25" s="9"/>
    </row>
    <row r="26" spans="1:12" x14ac:dyDescent="0.35">
      <c r="F26" s="9"/>
    </row>
    <row r="27" spans="1:12" x14ac:dyDescent="0.35">
      <c r="F27" s="9"/>
    </row>
    <row r="28" spans="1:12" x14ac:dyDescent="0.35">
      <c r="F28" s="9"/>
    </row>
    <row r="29" spans="1:12" x14ac:dyDescent="0.35">
      <c r="A29" s="2"/>
      <c r="B29" s="2"/>
      <c r="C29" s="90"/>
      <c r="D29" s="2"/>
      <c r="E29" s="2"/>
      <c r="F29" s="2"/>
      <c r="G29" s="2"/>
    </row>
    <row r="30" spans="1:12" x14ac:dyDescent="0.35">
      <c r="A30" s="2"/>
      <c r="B30" s="2"/>
      <c r="C30" s="90"/>
      <c r="D30" s="2"/>
      <c r="E30" s="2"/>
      <c r="F30" s="2"/>
      <c r="G30" s="2"/>
    </row>
    <row r="31" spans="1:12" x14ac:dyDescent="0.35">
      <c r="A31" s="2"/>
      <c r="B31" s="2"/>
      <c r="C31" s="90"/>
      <c r="D31" s="2"/>
      <c r="E31" s="2"/>
      <c r="F31" s="2"/>
      <c r="G31" s="2"/>
    </row>
    <row r="32" spans="1:12" x14ac:dyDescent="0.35">
      <c r="A32" s="2"/>
      <c r="B32" s="2"/>
      <c r="C32" s="90"/>
      <c r="D32" s="2"/>
      <c r="E32" s="2"/>
      <c r="F32" s="2"/>
      <c r="G32" s="2"/>
    </row>
    <row r="33" spans="1:7" x14ac:dyDescent="0.35">
      <c r="A33" s="2"/>
      <c r="B33" s="2"/>
      <c r="C33" s="90"/>
      <c r="D33" s="2"/>
      <c r="E33" s="2"/>
      <c r="F33" s="2"/>
      <c r="G33" s="2"/>
    </row>
    <row r="34" spans="1:7" x14ac:dyDescent="0.35">
      <c r="A34" s="2"/>
      <c r="B34" s="2"/>
      <c r="C34" s="90"/>
      <c r="D34" s="2"/>
      <c r="E34" s="2"/>
      <c r="F34" s="2"/>
      <c r="G34" s="2"/>
    </row>
    <row r="35" spans="1:7" x14ac:dyDescent="0.35">
      <c r="A35" s="2"/>
      <c r="B35" s="2"/>
      <c r="C35" s="90"/>
      <c r="D35" s="2"/>
      <c r="E35" s="2"/>
      <c r="F35" s="2"/>
      <c r="G35" s="2"/>
    </row>
    <row r="36" spans="1:7" x14ac:dyDescent="0.35">
      <c r="A36" s="2"/>
      <c r="B36" s="2"/>
      <c r="C36" s="90"/>
      <c r="D36" s="2"/>
      <c r="E36" s="2"/>
      <c r="F36" s="2"/>
      <c r="G36" s="2"/>
    </row>
    <row r="37" spans="1:7" x14ac:dyDescent="0.35">
      <c r="A37" s="2"/>
      <c r="B37" s="2"/>
      <c r="C37" s="90"/>
      <c r="D37" s="2"/>
      <c r="E37" s="2"/>
      <c r="F37" s="2"/>
      <c r="G37" s="2"/>
    </row>
    <row r="38" spans="1:7" x14ac:dyDescent="0.35">
      <c r="A38" s="2"/>
      <c r="B38" s="2"/>
      <c r="C38" s="90"/>
      <c r="D38" s="2"/>
      <c r="E38" s="2"/>
      <c r="F38" s="2"/>
      <c r="G38" s="2"/>
    </row>
    <row r="39" spans="1:7" x14ac:dyDescent="0.35">
      <c r="A39" s="2"/>
      <c r="B39" s="2"/>
      <c r="C39" s="90"/>
      <c r="D39" s="2"/>
      <c r="E39" s="2"/>
      <c r="F39" s="2"/>
      <c r="G39" s="2"/>
    </row>
    <row r="40" spans="1:7" x14ac:dyDescent="0.35">
      <c r="A40" s="2"/>
      <c r="B40" s="2"/>
      <c r="C40" s="90"/>
      <c r="D40" s="2"/>
      <c r="E40" s="2"/>
      <c r="F40" s="2"/>
      <c r="G40" s="2"/>
    </row>
    <row r="41" spans="1:7" x14ac:dyDescent="0.35">
      <c r="A41" s="2"/>
      <c r="B41" s="2"/>
      <c r="C41" s="90"/>
      <c r="D41" s="2"/>
      <c r="E41" s="2"/>
      <c r="F41" s="2"/>
      <c r="G41" s="2"/>
    </row>
    <row r="42" spans="1:7" x14ac:dyDescent="0.35">
      <c r="A42" s="2"/>
      <c r="B42" s="2"/>
      <c r="C42" s="90"/>
      <c r="D42" s="2"/>
      <c r="E42" s="2"/>
      <c r="F42" s="2"/>
      <c r="G42" s="2"/>
    </row>
    <row r="43" spans="1:7" x14ac:dyDescent="0.35">
      <c r="G43" s="10"/>
    </row>
    <row r="44" spans="1:7" x14ac:dyDescent="0.35">
      <c r="G44" s="10"/>
    </row>
    <row r="45" spans="1:7" x14ac:dyDescent="0.35">
      <c r="G45" s="10"/>
    </row>
    <row r="46" spans="1:7" x14ac:dyDescent="0.35">
      <c r="G46" s="10"/>
    </row>
    <row r="47" spans="1:7" x14ac:dyDescent="0.35">
      <c r="G47" s="10"/>
    </row>
    <row r="48" spans="1:7" x14ac:dyDescent="0.35">
      <c r="G48" s="10"/>
    </row>
    <row r="49" spans="7:7" x14ac:dyDescent="0.35">
      <c r="G49" s="10"/>
    </row>
    <row r="50" spans="7:7" x14ac:dyDescent="0.35">
      <c r="G50" s="10"/>
    </row>
    <row r="103" spans="1:7" x14ac:dyDescent="0.35">
      <c r="A103" s="11" t="s">
        <v>2</v>
      </c>
      <c r="B103" s="11" t="s">
        <v>3</v>
      </c>
      <c r="C103" s="12" t="s">
        <v>125</v>
      </c>
      <c r="D103" s="11" t="s">
        <v>126</v>
      </c>
      <c r="E103" s="12" t="s">
        <v>127</v>
      </c>
      <c r="F103" s="13" t="s">
        <v>128</v>
      </c>
      <c r="G103" s="13" t="s">
        <v>129</v>
      </c>
    </row>
    <row r="104" spans="1:7" x14ac:dyDescent="0.35">
      <c r="A104" s="14" t="s">
        <v>64</v>
      </c>
      <c r="B104" s="15" t="s">
        <v>130</v>
      </c>
      <c r="C104" s="16">
        <v>88</v>
      </c>
      <c r="D104" s="14">
        <v>37500</v>
      </c>
      <c r="E104" s="16" t="s">
        <v>131</v>
      </c>
      <c r="F104" s="17">
        <v>12500</v>
      </c>
      <c r="G104" s="14">
        <f t="shared" ref="G104:G115" si="3">IF(E104="blau",F104," ")</f>
        <v>12500</v>
      </c>
    </row>
    <row r="105" spans="1:7" x14ac:dyDescent="0.35">
      <c r="A105" s="14" t="s">
        <v>64</v>
      </c>
      <c r="B105" s="15" t="s">
        <v>132</v>
      </c>
      <c r="C105" s="16">
        <v>85</v>
      </c>
      <c r="D105" s="14">
        <v>116300</v>
      </c>
      <c r="E105" s="16" t="s">
        <v>133</v>
      </c>
      <c r="F105" s="17">
        <v>7300</v>
      </c>
      <c r="G105" s="14" t="str">
        <f t="shared" si="3"/>
        <v xml:space="preserve"> </v>
      </c>
    </row>
    <row r="106" spans="1:7" x14ac:dyDescent="0.35">
      <c r="A106" s="14" t="s">
        <v>64</v>
      </c>
      <c r="B106" s="15" t="s">
        <v>134</v>
      </c>
      <c r="C106" s="16">
        <v>91</v>
      </c>
      <c r="D106" s="14">
        <v>5000</v>
      </c>
      <c r="E106" s="16" t="s">
        <v>131</v>
      </c>
      <c r="F106" s="17">
        <v>14200</v>
      </c>
      <c r="G106" s="14">
        <f t="shared" si="3"/>
        <v>14200</v>
      </c>
    </row>
    <row r="107" spans="1:7" x14ac:dyDescent="0.35">
      <c r="A107" s="14" t="s">
        <v>64</v>
      </c>
      <c r="B107" s="15" t="s">
        <v>135</v>
      </c>
      <c r="C107" s="16">
        <v>79</v>
      </c>
      <c r="D107" s="14">
        <v>273900</v>
      </c>
      <c r="E107" s="16" t="s">
        <v>136</v>
      </c>
      <c r="F107" s="17">
        <v>6500</v>
      </c>
      <c r="G107" s="14" t="str">
        <f t="shared" si="3"/>
        <v xml:space="preserve"> </v>
      </c>
    </row>
    <row r="108" spans="1:7" x14ac:dyDescent="0.35">
      <c r="A108" s="14" t="s">
        <v>64</v>
      </c>
      <c r="B108" s="15" t="s">
        <v>137</v>
      </c>
      <c r="C108" s="16">
        <v>82</v>
      </c>
      <c r="D108" s="14">
        <v>123800</v>
      </c>
      <c r="E108" s="16" t="s">
        <v>136</v>
      </c>
      <c r="F108" s="17">
        <v>5400</v>
      </c>
      <c r="G108" s="14" t="str">
        <f t="shared" si="3"/>
        <v xml:space="preserve"> </v>
      </c>
    </row>
    <row r="109" spans="1:7" x14ac:dyDescent="0.35">
      <c r="A109" s="14" t="s">
        <v>138</v>
      </c>
      <c r="B109" s="15">
        <v>323</v>
      </c>
      <c r="C109" s="16">
        <v>85</v>
      </c>
      <c r="D109" s="14">
        <v>44000</v>
      </c>
      <c r="E109" s="16" t="s">
        <v>131</v>
      </c>
      <c r="F109" s="17">
        <v>2100</v>
      </c>
      <c r="G109" s="14">
        <f t="shared" si="3"/>
        <v>2100</v>
      </c>
    </row>
    <row r="110" spans="1:7" x14ac:dyDescent="0.35">
      <c r="A110" s="14" t="s">
        <v>138</v>
      </c>
      <c r="B110" s="15">
        <v>626</v>
      </c>
      <c r="C110" s="16">
        <v>88</v>
      </c>
      <c r="D110" s="14">
        <v>38500</v>
      </c>
      <c r="E110" s="16" t="s">
        <v>139</v>
      </c>
      <c r="F110" s="17">
        <v>4300</v>
      </c>
      <c r="G110" s="14" t="str">
        <f t="shared" si="3"/>
        <v xml:space="preserve"> </v>
      </c>
    </row>
    <row r="111" spans="1:7" x14ac:dyDescent="0.35">
      <c r="A111" s="14" t="s">
        <v>22</v>
      </c>
      <c r="B111" s="15" t="s">
        <v>23</v>
      </c>
      <c r="C111" s="16">
        <v>89</v>
      </c>
      <c r="D111" s="14">
        <v>63000</v>
      </c>
      <c r="E111" s="16" t="s">
        <v>131</v>
      </c>
      <c r="F111" s="17">
        <v>15500</v>
      </c>
      <c r="G111" s="14">
        <f t="shared" si="3"/>
        <v>15500</v>
      </c>
    </row>
    <row r="112" spans="1:7" x14ac:dyDescent="0.35">
      <c r="A112" s="14" t="s">
        <v>22</v>
      </c>
      <c r="B112" s="15" t="s">
        <v>140</v>
      </c>
      <c r="C112" s="16">
        <v>88</v>
      </c>
      <c r="D112" s="14">
        <v>87500</v>
      </c>
      <c r="E112" s="16" t="s">
        <v>139</v>
      </c>
      <c r="F112" s="17">
        <v>41000</v>
      </c>
      <c r="G112" s="14" t="str">
        <f t="shared" si="3"/>
        <v xml:space="preserve"> </v>
      </c>
    </row>
    <row r="113" spans="1:7" x14ac:dyDescent="0.35">
      <c r="A113" s="14" t="s">
        <v>70</v>
      </c>
      <c r="B113" s="15" t="s">
        <v>141</v>
      </c>
      <c r="C113" s="16">
        <v>89</v>
      </c>
      <c r="D113" s="14">
        <v>21000</v>
      </c>
      <c r="E113" s="16" t="s">
        <v>133</v>
      </c>
      <c r="F113" s="17">
        <v>18500</v>
      </c>
      <c r="G113" s="14" t="str">
        <f t="shared" si="3"/>
        <v xml:space="preserve"> </v>
      </c>
    </row>
    <row r="114" spans="1:7" x14ac:dyDescent="0.35">
      <c r="A114" s="14" t="s">
        <v>12</v>
      </c>
      <c r="B114" s="15" t="s">
        <v>142</v>
      </c>
      <c r="C114" s="16">
        <v>78</v>
      </c>
      <c r="D114" s="14">
        <v>112000</v>
      </c>
      <c r="E114" s="16" t="s">
        <v>143</v>
      </c>
      <c r="F114" s="17">
        <v>5500</v>
      </c>
      <c r="G114" s="14" t="str">
        <f t="shared" si="3"/>
        <v xml:space="preserve"> </v>
      </c>
    </row>
    <row r="115" spans="1:7" x14ac:dyDescent="0.35">
      <c r="A115" s="14" t="s">
        <v>12</v>
      </c>
      <c r="B115" s="14" t="s">
        <v>144</v>
      </c>
      <c r="C115" s="16">
        <v>91</v>
      </c>
      <c r="D115" s="14">
        <v>76200</v>
      </c>
      <c r="E115" s="14" t="s">
        <v>131</v>
      </c>
      <c r="F115" s="17">
        <v>16800</v>
      </c>
      <c r="G115" s="14">
        <f t="shared" si="3"/>
        <v>16800</v>
      </c>
    </row>
    <row r="116" spans="1:7" x14ac:dyDescent="0.35">
      <c r="A116" s="14"/>
      <c r="B116" s="14"/>
      <c r="C116" s="16"/>
      <c r="D116" s="14"/>
      <c r="E116" s="14"/>
      <c r="F116" s="18" t="s">
        <v>145</v>
      </c>
      <c r="G116" s="11">
        <f>SUM(G104:G115)</f>
        <v>61100</v>
      </c>
    </row>
  </sheetData>
  <phoneticPr fontId="0" type="noConversion"/>
  <conditionalFormatting sqref="J7:J18">
    <cfRule type="cellIs" dxfId="3" priority="1" operator="equal">
      <formula>"richtig"</formula>
    </cfRule>
  </conditionalFormatting>
  <pageMargins left="0.69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Header>&amp;A</oddHeader>
    <oddFooter>&amp;LErstellt von: Jürg Lippuner&amp;CSeite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9C421-EDA1-40A6-B545-1D92769CFA34}">
  <dimension ref="A1:L116"/>
  <sheetViews>
    <sheetView zoomScale="145" zoomScaleNormal="145" workbookViewId="0">
      <selection activeCell="A6" sqref="A6:G18"/>
    </sheetView>
  </sheetViews>
  <sheetFormatPr baseColWidth="10" defaultColWidth="11.44140625" defaultRowHeight="18" x14ac:dyDescent="0.35"/>
  <cols>
    <col min="1" max="1" width="14.33203125" style="3" customWidth="1"/>
    <col min="2" max="2" width="13.5546875" style="3" customWidth="1"/>
    <col min="3" max="3" width="12.5546875" style="6" customWidth="1"/>
    <col min="4" max="4" width="11.33203125" style="3" customWidth="1"/>
    <col min="5" max="5" width="11" style="3" customWidth="1"/>
    <col min="6" max="6" width="19.44140625" style="3" customWidth="1"/>
    <col min="7" max="7" width="18.77734375" style="3" customWidth="1"/>
    <col min="8" max="8" width="21" style="2" bestFit="1" customWidth="1"/>
    <col min="9" max="11" width="15.77734375" style="2" customWidth="1"/>
    <col min="12" max="12" width="18.44140625" style="2" bestFit="1" customWidth="1"/>
    <col min="13" max="16384" width="11.44140625" style="2"/>
  </cols>
  <sheetData>
    <row r="1" spans="1:12" x14ac:dyDescent="0.35">
      <c r="A1" s="49" t="s">
        <v>117</v>
      </c>
      <c r="B1" s="50"/>
      <c r="C1" s="51"/>
      <c r="D1" s="51"/>
      <c r="E1" s="52"/>
      <c r="F1" s="53"/>
      <c r="G1" s="50"/>
      <c r="H1" s="94" t="s">
        <v>187</v>
      </c>
    </row>
    <row r="2" spans="1:12" x14ac:dyDescent="0.35">
      <c r="A2" s="54" t="s">
        <v>190</v>
      </c>
      <c r="B2" s="49"/>
      <c r="C2" s="89"/>
      <c r="D2" s="51"/>
      <c r="E2" s="52"/>
      <c r="F2" s="53"/>
      <c r="G2" s="50"/>
      <c r="H2" s="95">
        <f ca="1">YEAR(TODAY())</f>
        <v>2024</v>
      </c>
    </row>
    <row r="3" spans="1:12" x14ac:dyDescent="0.35">
      <c r="A3" s="54" t="s">
        <v>192</v>
      </c>
      <c r="B3" s="49"/>
      <c r="C3" s="89"/>
      <c r="D3" s="51"/>
      <c r="E3" s="52"/>
      <c r="F3" s="53"/>
      <c r="G3" s="50"/>
      <c r="H3" s="94" t="s">
        <v>189</v>
      </c>
    </row>
    <row r="4" spans="1:12" x14ac:dyDescent="0.35">
      <c r="A4" s="54" t="s">
        <v>191</v>
      </c>
      <c r="B4" s="49"/>
      <c r="C4" s="89"/>
      <c r="D4" s="51"/>
      <c r="E4" s="52"/>
      <c r="F4" s="53"/>
      <c r="G4" s="50"/>
      <c r="H4" s="99">
        <v>0.1</v>
      </c>
    </row>
    <row r="5" spans="1:12" ht="9.75" customHeight="1" x14ac:dyDescent="0.35"/>
    <row r="6" spans="1:12" x14ac:dyDescent="0.35">
      <c r="A6" s="91" t="s">
        <v>2</v>
      </c>
      <c r="B6" s="91" t="s">
        <v>3</v>
      </c>
      <c r="C6" s="92" t="s">
        <v>4</v>
      </c>
      <c r="D6" s="91" t="s">
        <v>126</v>
      </c>
      <c r="E6" s="92" t="s">
        <v>127</v>
      </c>
      <c r="F6" s="93" t="s">
        <v>7</v>
      </c>
      <c r="G6" s="93" t="s">
        <v>188</v>
      </c>
    </row>
    <row r="7" spans="1:12" x14ac:dyDescent="0.35">
      <c r="A7" s="3" t="s">
        <v>64</v>
      </c>
      <c r="B7" s="4" t="s">
        <v>130</v>
      </c>
      <c r="C7" s="3">
        <v>1992</v>
      </c>
      <c r="D7" s="5">
        <v>37500</v>
      </c>
      <c r="E7" s="6" t="s">
        <v>131</v>
      </c>
      <c r="F7" s="98">
        <v>12500</v>
      </c>
      <c r="G7" s="96">
        <f ca="1">IF(C7&lt;($H$2-30),F7*(100%+$H$4),"")</f>
        <v>13750.000000000002</v>
      </c>
      <c r="I7" s="48"/>
      <c r="J7" s="2" t="str">
        <f ca="1">IF(G7="","",IF(G7=L7,"richtig","falsch"))</f>
        <v>richtig</v>
      </c>
      <c r="K7" s="2" t="str">
        <f ca="1">IF(J7="","",IF(J7&lt;&gt;"richtig","Tipp für Bedingung: C7&lt;($H$2-29)",""))</f>
        <v/>
      </c>
      <c r="L7" s="100">
        <f ca="1">IF(C7&lt;($H$2-30),F7*(100%+$H$4),"")</f>
        <v>13750.000000000002</v>
      </c>
    </row>
    <row r="8" spans="1:12" x14ac:dyDescent="0.35">
      <c r="A8" s="3" t="s">
        <v>64</v>
      </c>
      <c r="B8" s="4" t="s">
        <v>132</v>
      </c>
      <c r="C8" s="3">
        <v>1997</v>
      </c>
      <c r="D8" s="5">
        <v>116300</v>
      </c>
      <c r="E8" s="6" t="s">
        <v>133</v>
      </c>
      <c r="F8" s="98">
        <v>7300</v>
      </c>
      <c r="G8" s="96" t="str">
        <f t="shared" ref="G8:G18" ca="1" si="0">IF(C8&lt;($H$2-30),F8*(100%+$H$4),"")</f>
        <v/>
      </c>
      <c r="J8" s="2" t="str">
        <f t="shared" ref="J8:J18" ca="1" si="1">IF(G8="","",IF(G8=L8,"richtig","falsch"))</f>
        <v/>
      </c>
      <c r="K8" s="2" t="str">
        <f t="shared" ref="K8:K18" ca="1" si="2">IF(J8="","",IF(J8&lt;&gt;"richtig","Tipp für Bedingung: C7&lt;($H$2-29)",""))</f>
        <v/>
      </c>
      <c r="L8" s="100" t="str">
        <f t="shared" ref="L8:L18" ca="1" si="3">IF(C8&lt;($H$2-30),F8*(100%+$H$4),"")</f>
        <v/>
      </c>
    </row>
    <row r="9" spans="1:12" x14ac:dyDescent="0.35">
      <c r="A9" s="3" t="s">
        <v>64</v>
      </c>
      <c r="B9" s="4" t="s">
        <v>134</v>
      </c>
      <c r="C9" s="3">
        <v>2000</v>
      </c>
      <c r="D9" s="5">
        <v>5000</v>
      </c>
      <c r="E9" s="6" t="s">
        <v>131</v>
      </c>
      <c r="F9" s="98">
        <v>14200</v>
      </c>
      <c r="G9" s="96" t="str">
        <f t="shared" ca="1" si="0"/>
        <v/>
      </c>
      <c r="J9" s="2" t="str">
        <f t="shared" ca="1" si="1"/>
        <v/>
      </c>
      <c r="K9" s="2" t="str">
        <f t="shared" ca="1" si="2"/>
        <v/>
      </c>
      <c r="L9" s="100" t="str">
        <f t="shared" ca="1" si="3"/>
        <v/>
      </c>
    </row>
    <row r="10" spans="1:12" x14ac:dyDescent="0.35">
      <c r="A10" s="3" t="s">
        <v>64</v>
      </c>
      <c r="B10" s="4" t="s">
        <v>135</v>
      </c>
      <c r="C10" s="3">
        <v>1987</v>
      </c>
      <c r="D10" s="5">
        <v>273900</v>
      </c>
      <c r="E10" s="6" t="s">
        <v>136</v>
      </c>
      <c r="F10" s="98">
        <v>6500</v>
      </c>
      <c r="G10" s="96">
        <f t="shared" ca="1" si="0"/>
        <v>7150.0000000000009</v>
      </c>
      <c r="J10" s="2" t="str">
        <f t="shared" ca="1" si="1"/>
        <v>richtig</v>
      </c>
      <c r="K10" s="2" t="str">
        <f t="shared" ca="1" si="2"/>
        <v/>
      </c>
      <c r="L10" s="100">
        <f t="shared" ca="1" si="3"/>
        <v>7150.0000000000009</v>
      </c>
    </row>
    <row r="11" spans="1:12" x14ac:dyDescent="0.35">
      <c r="A11" s="3" t="s">
        <v>64</v>
      </c>
      <c r="B11" s="4" t="s">
        <v>137</v>
      </c>
      <c r="C11" s="3">
        <v>1990</v>
      </c>
      <c r="D11" s="5">
        <v>123800</v>
      </c>
      <c r="E11" s="6" t="s">
        <v>136</v>
      </c>
      <c r="F11" s="98">
        <v>5400</v>
      </c>
      <c r="G11" s="96">
        <f t="shared" ca="1" si="0"/>
        <v>5940.0000000000009</v>
      </c>
      <c r="J11" s="2" t="str">
        <f t="shared" ca="1" si="1"/>
        <v>richtig</v>
      </c>
      <c r="K11" s="2" t="str">
        <f t="shared" ca="1" si="2"/>
        <v/>
      </c>
      <c r="L11" s="100">
        <f t="shared" ca="1" si="3"/>
        <v>5940.0000000000009</v>
      </c>
    </row>
    <row r="12" spans="1:12" x14ac:dyDescent="0.35">
      <c r="A12" s="3" t="s">
        <v>138</v>
      </c>
      <c r="B12" s="4">
        <v>323</v>
      </c>
      <c r="C12" s="3">
        <v>1994</v>
      </c>
      <c r="D12" s="5">
        <v>44000</v>
      </c>
      <c r="E12" s="6" t="s">
        <v>131</v>
      </c>
      <c r="F12" s="98">
        <v>2100</v>
      </c>
      <c r="G12" s="96" t="str">
        <f t="shared" ca="1" si="0"/>
        <v/>
      </c>
      <c r="J12" s="2" t="str">
        <f t="shared" ca="1" si="1"/>
        <v/>
      </c>
      <c r="K12" s="2" t="str">
        <f t="shared" ca="1" si="2"/>
        <v/>
      </c>
      <c r="L12" s="100" t="str">
        <f t="shared" ca="1" si="3"/>
        <v/>
      </c>
    </row>
    <row r="13" spans="1:12" x14ac:dyDescent="0.35">
      <c r="A13" s="3" t="s">
        <v>138</v>
      </c>
      <c r="B13" s="4">
        <v>626</v>
      </c>
      <c r="C13" s="3">
        <v>2001</v>
      </c>
      <c r="D13" s="5">
        <v>38500</v>
      </c>
      <c r="E13" s="6" t="s">
        <v>139</v>
      </c>
      <c r="F13" s="98">
        <v>4300</v>
      </c>
      <c r="G13" s="96" t="str">
        <f t="shared" ca="1" si="0"/>
        <v/>
      </c>
      <c r="J13" s="2" t="str">
        <f t="shared" ca="1" si="1"/>
        <v/>
      </c>
      <c r="K13" s="2" t="str">
        <f t="shared" ca="1" si="2"/>
        <v/>
      </c>
      <c r="L13" s="100" t="str">
        <f t="shared" ca="1" si="3"/>
        <v/>
      </c>
    </row>
    <row r="14" spans="1:12" x14ac:dyDescent="0.35">
      <c r="A14" s="3" t="s">
        <v>22</v>
      </c>
      <c r="B14" s="4" t="s">
        <v>23</v>
      </c>
      <c r="C14" s="3">
        <v>1999</v>
      </c>
      <c r="D14" s="5">
        <v>63000</v>
      </c>
      <c r="E14" s="6" t="s">
        <v>131</v>
      </c>
      <c r="F14" s="98">
        <v>15500</v>
      </c>
      <c r="G14" s="96" t="str">
        <f t="shared" ca="1" si="0"/>
        <v/>
      </c>
      <c r="J14" s="2" t="str">
        <f t="shared" ca="1" si="1"/>
        <v/>
      </c>
      <c r="K14" s="2" t="str">
        <f t="shared" ca="1" si="2"/>
        <v/>
      </c>
      <c r="L14" s="100" t="str">
        <f t="shared" ca="1" si="3"/>
        <v/>
      </c>
    </row>
    <row r="15" spans="1:12" x14ac:dyDescent="0.35">
      <c r="A15" s="3" t="s">
        <v>22</v>
      </c>
      <c r="B15" s="4" t="s">
        <v>140</v>
      </c>
      <c r="C15" s="3">
        <v>1996</v>
      </c>
      <c r="D15" s="5">
        <v>87500</v>
      </c>
      <c r="E15" s="6" t="s">
        <v>139</v>
      </c>
      <c r="F15" s="98">
        <v>41000</v>
      </c>
      <c r="G15" s="96" t="str">
        <f t="shared" ca="1" si="0"/>
        <v/>
      </c>
      <c r="J15" s="2" t="str">
        <f t="shared" ca="1" si="1"/>
        <v/>
      </c>
      <c r="K15" s="2" t="str">
        <f t="shared" ca="1" si="2"/>
        <v/>
      </c>
      <c r="L15" s="100" t="str">
        <f t="shared" ca="1" si="3"/>
        <v/>
      </c>
    </row>
    <row r="16" spans="1:12" x14ac:dyDescent="0.35">
      <c r="A16" s="3" t="s">
        <v>70</v>
      </c>
      <c r="B16" s="4" t="s">
        <v>141</v>
      </c>
      <c r="C16" s="3">
        <v>1997</v>
      </c>
      <c r="D16" s="5">
        <v>21000</v>
      </c>
      <c r="E16" s="6" t="s">
        <v>133</v>
      </c>
      <c r="F16" s="98">
        <v>18500</v>
      </c>
      <c r="G16" s="96" t="str">
        <f t="shared" ca="1" si="0"/>
        <v/>
      </c>
      <c r="J16" s="2" t="str">
        <f t="shared" ca="1" si="1"/>
        <v/>
      </c>
      <c r="K16" s="2" t="str">
        <f t="shared" ca="1" si="2"/>
        <v/>
      </c>
      <c r="L16" s="100" t="str">
        <f t="shared" ca="1" si="3"/>
        <v/>
      </c>
    </row>
    <row r="17" spans="1:12" x14ac:dyDescent="0.35">
      <c r="A17" s="3" t="s">
        <v>12</v>
      </c>
      <c r="B17" s="4" t="s">
        <v>142</v>
      </c>
      <c r="C17" s="3">
        <v>1986</v>
      </c>
      <c r="D17" s="5">
        <v>112000</v>
      </c>
      <c r="E17" s="6" t="s">
        <v>143</v>
      </c>
      <c r="F17" s="98">
        <v>5500</v>
      </c>
      <c r="G17" s="96">
        <f t="shared" ca="1" si="0"/>
        <v>6050.0000000000009</v>
      </c>
      <c r="J17" s="2" t="str">
        <f t="shared" ca="1" si="1"/>
        <v>richtig</v>
      </c>
      <c r="K17" s="2" t="str">
        <f t="shared" ca="1" si="2"/>
        <v/>
      </c>
      <c r="L17" s="100">
        <f t="shared" ca="1" si="3"/>
        <v>6050.0000000000009</v>
      </c>
    </row>
    <row r="18" spans="1:12" x14ac:dyDescent="0.35">
      <c r="A18" s="3" t="s">
        <v>12</v>
      </c>
      <c r="B18" s="3" t="s">
        <v>144</v>
      </c>
      <c r="C18" s="3">
        <v>2001</v>
      </c>
      <c r="D18" s="5">
        <v>76200</v>
      </c>
      <c r="E18" s="6" t="s">
        <v>131</v>
      </c>
      <c r="F18" s="98">
        <v>16800</v>
      </c>
      <c r="G18" s="96" t="str">
        <f t="shared" ca="1" si="0"/>
        <v/>
      </c>
      <c r="J18" s="2" t="str">
        <f t="shared" ca="1" si="1"/>
        <v/>
      </c>
      <c r="K18" s="2" t="str">
        <f t="shared" ca="1" si="2"/>
        <v/>
      </c>
      <c r="L18" s="100" t="str">
        <f t="shared" ca="1" si="3"/>
        <v/>
      </c>
    </row>
    <row r="19" spans="1:12" x14ac:dyDescent="0.35">
      <c r="F19" s="7"/>
      <c r="G19" s="97"/>
    </row>
    <row r="20" spans="1:12" x14ac:dyDescent="0.35">
      <c r="J20" s="8" t="str">
        <f>IF(G20="","",IF(G20=#REF!,1,0))</f>
        <v/>
      </c>
      <c r="K20" s="8" t="str">
        <f>IF(H20="","",IF(H20=#REF!,1,0))</f>
        <v/>
      </c>
      <c r="L20" s="8" t="str">
        <f>IF(I20="","",IF(I20=#REF!,1,0))</f>
        <v/>
      </c>
    </row>
    <row r="21" spans="1:12" x14ac:dyDescent="0.35">
      <c r="F21" s="9"/>
    </row>
    <row r="22" spans="1:12" x14ac:dyDescent="0.35">
      <c r="F22" s="9"/>
      <c r="G22" s="8" t="str">
        <f>J20</f>
        <v/>
      </c>
    </row>
    <row r="23" spans="1:12" x14ac:dyDescent="0.35">
      <c r="F23" s="9"/>
    </row>
    <row r="24" spans="1:12" x14ac:dyDescent="0.35">
      <c r="F24" s="9"/>
    </row>
    <row r="25" spans="1:12" x14ac:dyDescent="0.35">
      <c r="F25" s="9"/>
    </row>
    <row r="26" spans="1:12" x14ac:dyDescent="0.35">
      <c r="F26" s="9"/>
    </row>
    <row r="27" spans="1:12" x14ac:dyDescent="0.35">
      <c r="F27" s="9"/>
    </row>
    <row r="28" spans="1:12" x14ac:dyDescent="0.35">
      <c r="F28" s="9"/>
    </row>
    <row r="29" spans="1:12" x14ac:dyDescent="0.35">
      <c r="A29" s="2"/>
      <c r="B29" s="2"/>
      <c r="C29" s="90"/>
      <c r="D29" s="2"/>
      <c r="E29" s="2"/>
      <c r="F29" s="2"/>
      <c r="G29" s="2"/>
    </row>
    <row r="30" spans="1:12" x14ac:dyDescent="0.35">
      <c r="A30" s="2"/>
      <c r="B30" s="2"/>
      <c r="C30" s="90"/>
      <c r="D30" s="2"/>
      <c r="E30" s="2"/>
      <c r="F30" s="2"/>
      <c r="G30" s="2"/>
    </row>
    <row r="31" spans="1:12" x14ac:dyDescent="0.35">
      <c r="A31" s="2"/>
      <c r="B31" s="2"/>
      <c r="C31" s="90"/>
      <c r="D31" s="2"/>
      <c r="E31" s="2"/>
      <c r="F31" s="2"/>
      <c r="G31" s="2"/>
    </row>
    <row r="32" spans="1:12" x14ac:dyDescent="0.35">
      <c r="A32" s="2"/>
      <c r="B32" s="2"/>
      <c r="C32" s="90"/>
      <c r="D32" s="2"/>
      <c r="E32" s="2"/>
      <c r="F32" s="2"/>
      <c r="G32" s="2"/>
    </row>
    <row r="33" spans="1:7" x14ac:dyDescent="0.35">
      <c r="A33" s="2"/>
      <c r="B33" s="2"/>
      <c r="C33" s="90"/>
      <c r="D33" s="2"/>
      <c r="E33" s="2"/>
      <c r="F33" s="2"/>
      <c r="G33" s="2"/>
    </row>
    <row r="34" spans="1:7" x14ac:dyDescent="0.35">
      <c r="A34" s="2"/>
      <c r="B34" s="2"/>
      <c r="C34" s="90"/>
      <c r="D34" s="2"/>
      <c r="E34" s="2"/>
      <c r="F34" s="2"/>
      <c r="G34" s="2"/>
    </row>
    <row r="35" spans="1:7" x14ac:dyDescent="0.35">
      <c r="A35" s="2"/>
      <c r="B35" s="2"/>
      <c r="C35" s="90"/>
      <c r="D35" s="2"/>
      <c r="E35" s="2"/>
      <c r="F35" s="2"/>
      <c r="G35" s="2"/>
    </row>
    <row r="36" spans="1:7" x14ac:dyDescent="0.35">
      <c r="A36" s="2"/>
      <c r="B36" s="2"/>
      <c r="C36" s="90"/>
      <c r="D36" s="2"/>
      <c r="E36" s="2"/>
      <c r="F36" s="2"/>
      <c r="G36" s="2"/>
    </row>
    <row r="37" spans="1:7" x14ac:dyDescent="0.35">
      <c r="A37" s="2"/>
      <c r="B37" s="2"/>
      <c r="C37" s="90"/>
      <c r="D37" s="2"/>
      <c r="E37" s="2"/>
      <c r="F37" s="2"/>
      <c r="G37" s="2"/>
    </row>
    <row r="38" spans="1:7" x14ac:dyDescent="0.35">
      <c r="A38" s="2"/>
      <c r="B38" s="2"/>
      <c r="C38" s="90"/>
      <c r="D38" s="2"/>
      <c r="E38" s="2"/>
      <c r="F38" s="2"/>
      <c r="G38" s="2"/>
    </row>
    <row r="39" spans="1:7" x14ac:dyDescent="0.35">
      <c r="A39" s="2"/>
      <c r="B39" s="2"/>
      <c r="C39" s="90"/>
      <c r="D39" s="2"/>
      <c r="E39" s="2"/>
      <c r="F39" s="2"/>
      <c r="G39" s="2"/>
    </row>
    <row r="40" spans="1:7" x14ac:dyDescent="0.35">
      <c r="A40" s="2"/>
      <c r="B40" s="2"/>
      <c r="C40" s="90"/>
      <c r="D40" s="2"/>
      <c r="E40" s="2"/>
      <c r="F40" s="2"/>
      <c r="G40" s="2"/>
    </row>
    <row r="41" spans="1:7" x14ac:dyDescent="0.35">
      <c r="A41" s="2"/>
      <c r="B41" s="2"/>
      <c r="C41" s="90"/>
      <c r="D41" s="2"/>
      <c r="E41" s="2"/>
      <c r="F41" s="2"/>
      <c r="G41" s="2"/>
    </row>
    <row r="42" spans="1:7" x14ac:dyDescent="0.35">
      <c r="A42" s="2"/>
      <c r="B42" s="2"/>
      <c r="C42" s="90"/>
      <c r="D42" s="2"/>
      <c r="E42" s="2"/>
      <c r="F42" s="2"/>
      <c r="G42" s="2"/>
    </row>
    <row r="43" spans="1:7" x14ac:dyDescent="0.35">
      <c r="G43" s="10"/>
    </row>
    <row r="44" spans="1:7" x14ac:dyDescent="0.35">
      <c r="G44" s="10"/>
    </row>
    <row r="45" spans="1:7" x14ac:dyDescent="0.35">
      <c r="G45" s="10"/>
    </row>
    <row r="46" spans="1:7" x14ac:dyDescent="0.35">
      <c r="G46" s="10"/>
    </row>
    <row r="47" spans="1:7" x14ac:dyDescent="0.35">
      <c r="G47" s="10"/>
    </row>
    <row r="48" spans="1:7" x14ac:dyDescent="0.35">
      <c r="G48" s="10"/>
    </row>
    <row r="49" spans="7:7" x14ac:dyDescent="0.35">
      <c r="G49" s="10"/>
    </row>
    <row r="50" spans="7:7" x14ac:dyDescent="0.35">
      <c r="G50" s="10"/>
    </row>
    <row r="103" spans="1:7" x14ac:dyDescent="0.35">
      <c r="A103" s="11" t="s">
        <v>2</v>
      </c>
      <c r="B103" s="11" t="s">
        <v>3</v>
      </c>
      <c r="C103" s="12" t="s">
        <v>125</v>
      </c>
      <c r="D103" s="11" t="s">
        <v>126</v>
      </c>
      <c r="E103" s="12" t="s">
        <v>127</v>
      </c>
      <c r="F103" s="13" t="s">
        <v>128</v>
      </c>
      <c r="G103" s="13" t="s">
        <v>129</v>
      </c>
    </row>
    <row r="104" spans="1:7" x14ac:dyDescent="0.35">
      <c r="A104" s="14" t="s">
        <v>64</v>
      </c>
      <c r="B104" s="15" t="s">
        <v>130</v>
      </c>
      <c r="C104" s="16">
        <v>88</v>
      </c>
      <c r="D104" s="14">
        <v>37500</v>
      </c>
      <c r="E104" s="16" t="s">
        <v>131</v>
      </c>
      <c r="F104" s="17">
        <v>12500</v>
      </c>
      <c r="G104" s="14">
        <f t="shared" ref="G104:G115" si="4">IF(E104="blau",F104," ")</f>
        <v>12500</v>
      </c>
    </row>
    <row r="105" spans="1:7" x14ac:dyDescent="0.35">
      <c r="A105" s="14" t="s">
        <v>64</v>
      </c>
      <c r="B105" s="15" t="s">
        <v>132</v>
      </c>
      <c r="C105" s="16">
        <v>85</v>
      </c>
      <c r="D105" s="14">
        <v>116300</v>
      </c>
      <c r="E105" s="16" t="s">
        <v>133</v>
      </c>
      <c r="F105" s="17">
        <v>7300</v>
      </c>
      <c r="G105" s="14" t="str">
        <f t="shared" si="4"/>
        <v xml:space="preserve"> </v>
      </c>
    </row>
    <row r="106" spans="1:7" x14ac:dyDescent="0.35">
      <c r="A106" s="14" t="s">
        <v>64</v>
      </c>
      <c r="B106" s="15" t="s">
        <v>134</v>
      </c>
      <c r="C106" s="16">
        <v>91</v>
      </c>
      <c r="D106" s="14">
        <v>5000</v>
      </c>
      <c r="E106" s="16" t="s">
        <v>131</v>
      </c>
      <c r="F106" s="17">
        <v>14200</v>
      </c>
      <c r="G106" s="14">
        <f t="shared" si="4"/>
        <v>14200</v>
      </c>
    </row>
    <row r="107" spans="1:7" x14ac:dyDescent="0.35">
      <c r="A107" s="14" t="s">
        <v>64</v>
      </c>
      <c r="B107" s="15" t="s">
        <v>135</v>
      </c>
      <c r="C107" s="16">
        <v>79</v>
      </c>
      <c r="D107" s="14">
        <v>273900</v>
      </c>
      <c r="E107" s="16" t="s">
        <v>136</v>
      </c>
      <c r="F107" s="17">
        <v>6500</v>
      </c>
      <c r="G107" s="14" t="str">
        <f t="shared" si="4"/>
        <v xml:space="preserve"> </v>
      </c>
    </row>
    <row r="108" spans="1:7" x14ac:dyDescent="0.35">
      <c r="A108" s="14" t="s">
        <v>64</v>
      </c>
      <c r="B108" s="15" t="s">
        <v>137</v>
      </c>
      <c r="C108" s="16">
        <v>82</v>
      </c>
      <c r="D108" s="14">
        <v>123800</v>
      </c>
      <c r="E108" s="16" t="s">
        <v>136</v>
      </c>
      <c r="F108" s="17">
        <v>5400</v>
      </c>
      <c r="G108" s="14" t="str">
        <f t="shared" si="4"/>
        <v xml:space="preserve"> </v>
      </c>
    </row>
    <row r="109" spans="1:7" x14ac:dyDescent="0.35">
      <c r="A109" s="14" t="s">
        <v>138</v>
      </c>
      <c r="B109" s="15">
        <v>323</v>
      </c>
      <c r="C109" s="16">
        <v>85</v>
      </c>
      <c r="D109" s="14">
        <v>44000</v>
      </c>
      <c r="E109" s="16" t="s">
        <v>131</v>
      </c>
      <c r="F109" s="17">
        <v>2100</v>
      </c>
      <c r="G109" s="14">
        <f t="shared" si="4"/>
        <v>2100</v>
      </c>
    </row>
    <row r="110" spans="1:7" x14ac:dyDescent="0.35">
      <c r="A110" s="14" t="s">
        <v>138</v>
      </c>
      <c r="B110" s="15">
        <v>626</v>
      </c>
      <c r="C110" s="16">
        <v>88</v>
      </c>
      <c r="D110" s="14">
        <v>38500</v>
      </c>
      <c r="E110" s="16" t="s">
        <v>139</v>
      </c>
      <c r="F110" s="17">
        <v>4300</v>
      </c>
      <c r="G110" s="14" t="str">
        <f t="shared" si="4"/>
        <v xml:space="preserve"> </v>
      </c>
    </row>
    <row r="111" spans="1:7" x14ac:dyDescent="0.35">
      <c r="A111" s="14" t="s">
        <v>22</v>
      </c>
      <c r="B111" s="15" t="s">
        <v>23</v>
      </c>
      <c r="C111" s="16">
        <v>89</v>
      </c>
      <c r="D111" s="14">
        <v>63000</v>
      </c>
      <c r="E111" s="16" t="s">
        <v>131</v>
      </c>
      <c r="F111" s="17">
        <v>15500</v>
      </c>
      <c r="G111" s="14">
        <f t="shared" si="4"/>
        <v>15500</v>
      </c>
    </row>
    <row r="112" spans="1:7" x14ac:dyDescent="0.35">
      <c r="A112" s="14" t="s">
        <v>22</v>
      </c>
      <c r="B112" s="15" t="s">
        <v>140</v>
      </c>
      <c r="C112" s="16">
        <v>88</v>
      </c>
      <c r="D112" s="14">
        <v>87500</v>
      </c>
      <c r="E112" s="16" t="s">
        <v>139</v>
      </c>
      <c r="F112" s="17">
        <v>41000</v>
      </c>
      <c r="G112" s="14" t="str">
        <f t="shared" si="4"/>
        <v xml:space="preserve"> </v>
      </c>
    </row>
    <row r="113" spans="1:7" x14ac:dyDescent="0.35">
      <c r="A113" s="14" t="s">
        <v>70</v>
      </c>
      <c r="B113" s="15" t="s">
        <v>141</v>
      </c>
      <c r="C113" s="16">
        <v>89</v>
      </c>
      <c r="D113" s="14">
        <v>21000</v>
      </c>
      <c r="E113" s="16" t="s">
        <v>133</v>
      </c>
      <c r="F113" s="17">
        <v>18500</v>
      </c>
      <c r="G113" s="14" t="str">
        <f t="shared" si="4"/>
        <v xml:space="preserve"> </v>
      </c>
    </row>
    <row r="114" spans="1:7" x14ac:dyDescent="0.35">
      <c r="A114" s="14" t="s">
        <v>12</v>
      </c>
      <c r="B114" s="15" t="s">
        <v>142</v>
      </c>
      <c r="C114" s="16">
        <v>78</v>
      </c>
      <c r="D114" s="14">
        <v>112000</v>
      </c>
      <c r="E114" s="16" t="s">
        <v>143</v>
      </c>
      <c r="F114" s="17">
        <v>5500</v>
      </c>
      <c r="G114" s="14" t="str">
        <f t="shared" si="4"/>
        <v xml:space="preserve"> </v>
      </c>
    </row>
    <row r="115" spans="1:7" x14ac:dyDescent="0.35">
      <c r="A115" s="14" t="s">
        <v>12</v>
      </c>
      <c r="B115" s="14" t="s">
        <v>144</v>
      </c>
      <c r="C115" s="16">
        <v>91</v>
      </c>
      <c r="D115" s="14">
        <v>76200</v>
      </c>
      <c r="E115" s="14" t="s">
        <v>131</v>
      </c>
      <c r="F115" s="17">
        <v>16800</v>
      </c>
      <c r="G115" s="14">
        <f t="shared" si="4"/>
        <v>16800</v>
      </c>
    </row>
    <row r="116" spans="1:7" x14ac:dyDescent="0.35">
      <c r="A116" s="14"/>
      <c r="B116" s="14"/>
      <c r="C116" s="16"/>
      <c r="D116" s="14"/>
      <c r="E116" s="14"/>
      <c r="F116" s="18" t="s">
        <v>145</v>
      </c>
      <c r="G116" s="11">
        <f>SUM(G104:G115)</f>
        <v>61100</v>
      </c>
    </row>
  </sheetData>
  <conditionalFormatting sqref="J7:J18">
    <cfRule type="cellIs" dxfId="0" priority="1" operator="equal">
      <formula>"richtig"</formula>
    </cfRule>
  </conditionalFormatting>
  <pageMargins left="0.69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Header>&amp;A</oddHeader>
    <oddFooter>&amp;LErstellt von: Jürg Lippuner&amp;CSeite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zoomScale="190" zoomScaleNormal="190" workbookViewId="0"/>
  </sheetViews>
  <sheetFormatPr baseColWidth="10" defaultColWidth="11.44140625" defaultRowHeight="18" x14ac:dyDescent="0.35"/>
  <cols>
    <col min="1" max="1" width="18.33203125" style="55" customWidth="1"/>
    <col min="2" max="2" width="16.33203125" style="55" customWidth="1"/>
    <col min="3" max="3" width="19" style="55" bestFit="1" customWidth="1"/>
    <col min="4" max="4" width="13.6640625" style="55" customWidth="1"/>
    <col min="5" max="5" width="7" style="55" customWidth="1"/>
    <col min="6" max="6" width="14.33203125" style="55" bestFit="1" customWidth="1"/>
    <col min="7" max="7" width="11.6640625" style="55" customWidth="1"/>
    <col min="8" max="9" width="11.6640625" style="55" hidden="1" customWidth="1"/>
    <col min="10" max="16384" width="11.44140625" style="55"/>
  </cols>
  <sheetData>
    <row r="1" spans="1:9" x14ac:dyDescent="0.35">
      <c r="A1" s="69" t="s">
        <v>116</v>
      </c>
      <c r="B1" s="70" t="s">
        <v>118</v>
      </c>
      <c r="C1" s="70"/>
      <c r="D1" s="70"/>
      <c r="E1" s="70"/>
      <c r="F1" s="70"/>
      <c r="G1" s="70"/>
      <c r="H1" s="70"/>
      <c r="I1" s="70"/>
    </row>
    <row r="2" spans="1:9" x14ac:dyDescent="0.35">
      <c r="A2" s="70"/>
      <c r="B2" s="70" t="s">
        <v>119</v>
      </c>
      <c r="C2" s="70"/>
      <c r="D2" s="70"/>
      <c r="E2" s="70"/>
      <c r="F2" s="70"/>
      <c r="G2" s="70"/>
      <c r="H2" s="70"/>
      <c r="I2" s="70"/>
    </row>
    <row r="4" spans="1:9" x14ac:dyDescent="0.35">
      <c r="A4" s="56" t="s">
        <v>99</v>
      </c>
    </row>
    <row r="5" spans="1:9" ht="18.600000000000001" thickBot="1" x14ac:dyDescent="0.4"/>
    <row r="6" spans="1:9" ht="18.600000000000001" thickBot="1" x14ac:dyDescent="0.4">
      <c r="A6" s="57" t="s">
        <v>100</v>
      </c>
      <c r="B6" s="58" t="s">
        <v>124</v>
      </c>
      <c r="C6" s="58" t="s">
        <v>102</v>
      </c>
      <c r="D6" s="59" t="s">
        <v>103</v>
      </c>
    </row>
    <row r="7" spans="1:9" x14ac:dyDescent="0.35">
      <c r="A7" s="60" t="s">
        <v>104</v>
      </c>
      <c r="B7" s="61" t="s">
        <v>110</v>
      </c>
      <c r="C7" s="62">
        <v>280000</v>
      </c>
      <c r="D7" s="63"/>
      <c r="G7" s="64" t="str">
        <f t="shared" ref="G7:G12" si="0">H7</f>
        <v/>
      </c>
      <c r="H7" s="64" t="str">
        <f>IF(D7="","",IF(D7=Bonus_L!D7,1,0))</f>
        <v/>
      </c>
    </row>
    <row r="8" spans="1:9" x14ac:dyDescent="0.35">
      <c r="A8" s="60" t="s">
        <v>105</v>
      </c>
      <c r="B8" s="61" t="s">
        <v>111</v>
      </c>
      <c r="C8" s="62">
        <v>549000</v>
      </c>
      <c r="D8" s="63"/>
      <c r="G8" s="64" t="str">
        <f t="shared" si="0"/>
        <v/>
      </c>
      <c r="H8" s="64" t="str">
        <f>IF(D8="","",IF(D8=Bonus_L!D8,1,0))</f>
        <v/>
      </c>
    </row>
    <row r="9" spans="1:9" x14ac:dyDescent="0.35">
      <c r="A9" s="60" t="s">
        <v>106</v>
      </c>
      <c r="B9" s="61" t="s">
        <v>112</v>
      </c>
      <c r="C9" s="62">
        <v>310000</v>
      </c>
      <c r="D9" s="63"/>
      <c r="G9" s="64" t="str">
        <f t="shared" si="0"/>
        <v/>
      </c>
      <c r="H9" s="64" t="str">
        <f>IF(D9="","",IF(D9=Bonus_L!D9,1,0))</f>
        <v/>
      </c>
    </row>
    <row r="10" spans="1:9" x14ac:dyDescent="0.35">
      <c r="A10" s="60" t="s">
        <v>107</v>
      </c>
      <c r="B10" s="61" t="s">
        <v>114</v>
      </c>
      <c r="C10" s="62">
        <v>250000</v>
      </c>
      <c r="D10" s="63"/>
      <c r="G10" s="64" t="str">
        <f t="shared" si="0"/>
        <v/>
      </c>
      <c r="H10" s="64" t="str">
        <f>IF(D10="","",IF(D10=Bonus_L!D10,1,0))</f>
        <v/>
      </c>
    </row>
    <row r="11" spans="1:9" x14ac:dyDescent="0.35">
      <c r="A11" s="60" t="s">
        <v>108</v>
      </c>
      <c r="B11" s="61" t="s">
        <v>115</v>
      </c>
      <c r="C11" s="62">
        <v>405000</v>
      </c>
      <c r="D11" s="63"/>
      <c r="G11" s="64" t="str">
        <f t="shared" si="0"/>
        <v/>
      </c>
      <c r="H11" s="64" t="str">
        <f>IF(D11="","",IF(D11=Bonus_L!D11,1,0))</f>
        <v/>
      </c>
    </row>
    <row r="12" spans="1:9" ht="18.600000000000001" thickBot="1" x14ac:dyDescent="0.4">
      <c r="A12" s="65" t="s">
        <v>109</v>
      </c>
      <c r="B12" s="66" t="s">
        <v>113</v>
      </c>
      <c r="C12" s="67">
        <v>647000</v>
      </c>
      <c r="D12" s="68"/>
      <c r="G12" s="64" t="str">
        <f t="shared" si="0"/>
        <v/>
      </c>
      <c r="H12" s="64" t="str">
        <f>IF(D12="","",IF(D12=Bonus_L!D12,1,0))</f>
        <v/>
      </c>
    </row>
  </sheetData>
  <phoneticPr fontId="9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"/>
  <sheetViews>
    <sheetView zoomScale="235" zoomScaleNormal="235" workbookViewId="0"/>
  </sheetViews>
  <sheetFormatPr baseColWidth="10" defaultColWidth="11.44140625" defaultRowHeight="12.6" x14ac:dyDescent="0.2"/>
  <cols>
    <col min="1" max="1" width="14.109375" style="1" customWidth="1"/>
    <col min="2" max="2" width="14.6640625" style="1" bestFit="1" customWidth="1"/>
    <col min="3" max="3" width="15.88671875" style="1" bestFit="1" customWidth="1"/>
    <col min="4" max="4" width="12.109375" style="1" customWidth="1"/>
    <col min="5" max="5" width="7" style="1" customWidth="1"/>
    <col min="6" max="6" width="14.33203125" style="1" bestFit="1" customWidth="1"/>
    <col min="7" max="7" width="11.33203125" style="1" bestFit="1" customWidth="1"/>
    <col min="8" max="8" width="6.5546875" style="1" bestFit="1" customWidth="1"/>
    <col min="9" max="9" width="7" style="1" customWidth="1"/>
    <col min="10" max="16384" width="11.44140625" style="1"/>
  </cols>
  <sheetData>
    <row r="1" spans="1:9" ht="18" x14ac:dyDescent="0.35">
      <c r="A1" s="69" t="s">
        <v>116</v>
      </c>
      <c r="B1" s="70" t="s">
        <v>118</v>
      </c>
      <c r="C1" s="70"/>
      <c r="D1" s="70"/>
      <c r="E1" s="70"/>
      <c r="F1" s="70"/>
      <c r="G1" s="70"/>
      <c r="H1" s="70"/>
      <c r="I1" s="70"/>
    </row>
    <row r="2" spans="1:9" ht="18" x14ac:dyDescent="0.35">
      <c r="A2" s="70"/>
      <c r="B2" s="70" t="s">
        <v>119</v>
      </c>
      <c r="C2" s="70"/>
      <c r="D2" s="70"/>
      <c r="E2" s="70"/>
      <c r="F2" s="70"/>
      <c r="G2" s="70"/>
      <c r="H2" s="70"/>
      <c r="I2" s="70"/>
    </row>
    <row r="3" spans="1:9" ht="18" x14ac:dyDescent="0.35">
      <c r="A3" s="55"/>
      <c r="B3" s="55"/>
      <c r="C3" s="55"/>
      <c r="D3" s="55"/>
      <c r="E3" s="55"/>
      <c r="F3" s="55"/>
      <c r="G3" s="55"/>
      <c r="H3" s="55"/>
      <c r="I3" s="55"/>
    </row>
    <row r="4" spans="1:9" ht="18" x14ac:dyDescent="0.35">
      <c r="A4" s="56" t="s">
        <v>99</v>
      </c>
      <c r="B4" s="55"/>
      <c r="C4" s="55"/>
      <c r="D4" s="55"/>
      <c r="E4" s="55"/>
      <c r="F4" s="55"/>
      <c r="G4" s="55"/>
      <c r="H4" s="55"/>
      <c r="I4" s="55"/>
    </row>
    <row r="5" spans="1:9" ht="18.600000000000001" thickBot="1" x14ac:dyDescent="0.4">
      <c r="A5" s="55"/>
      <c r="B5" s="55"/>
      <c r="C5" s="55"/>
      <c r="D5" s="55"/>
      <c r="E5" s="55"/>
      <c r="F5" s="55"/>
      <c r="G5" s="55"/>
      <c r="H5" s="55"/>
      <c r="I5" s="55"/>
    </row>
    <row r="6" spans="1:9" ht="18.600000000000001" thickBot="1" x14ac:dyDescent="0.4">
      <c r="A6" s="57" t="s">
        <v>100</v>
      </c>
      <c r="B6" s="58" t="s">
        <v>101</v>
      </c>
      <c r="C6" s="58" t="s">
        <v>102</v>
      </c>
      <c r="D6" s="59" t="s">
        <v>103</v>
      </c>
      <c r="E6" s="55"/>
      <c r="F6" s="55"/>
      <c r="G6" s="55"/>
      <c r="H6" s="55"/>
      <c r="I6" s="55"/>
    </row>
    <row r="7" spans="1:9" ht="18" x14ac:dyDescent="0.35">
      <c r="A7" s="60" t="s">
        <v>104</v>
      </c>
      <c r="B7" s="61" t="s">
        <v>110</v>
      </c>
      <c r="C7" s="62">
        <v>280000</v>
      </c>
      <c r="D7" s="63">
        <f t="shared" ref="D7:D12" si="0">IF(C7&gt;=300000,3%,0%)</f>
        <v>0</v>
      </c>
      <c r="E7" s="55"/>
      <c r="F7" s="55"/>
      <c r="G7" s="64"/>
      <c r="H7" s="64"/>
      <c r="I7" s="55"/>
    </row>
    <row r="8" spans="1:9" ht="18" x14ac:dyDescent="0.35">
      <c r="A8" s="60" t="s">
        <v>105</v>
      </c>
      <c r="B8" s="61" t="s">
        <v>111</v>
      </c>
      <c r="C8" s="62">
        <v>549000</v>
      </c>
      <c r="D8" s="63">
        <f t="shared" si="0"/>
        <v>0.03</v>
      </c>
      <c r="E8" s="55"/>
      <c r="F8" s="55"/>
      <c r="G8" s="64"/>
      <c r="H8" s="64"/>
      <c r="I8" s="55"/>
    </row>
    <row r="9" spans="1:9" ht="18" x14ac:dyDescent="0.35">
      <c r="A9" s="60" t="s">
        <v>106</v>
      </c>
      <c r="B9" s="61" t="s">
        <v>112</v>
      </c>
      <c r="C9" s="62">
        <v>310000</v>
      </c>
      <c r="D9" s="63">
        <f t="shared" si="0"/>
        <v>0.03</v>
      </c>
      <c r="E9" s="55"/>
      <c r="F9" s="55"/>
      <c r="G9" s="64"/>
      <c r="H9" s="64"/>
      <c r="I9" s="55"/>
    </row>
    <row r="10" spans="1:9" ht="18" x14ac:dyDescent="0.35">
      <c r="A10" s="60" t="s">
        <v>107</v>
      </c>
      <c r="B10" s="61" t="s">
        <v>114</v>
      </c>
      <c r="C10" s="62">
        <v>250000</v>
      </c>
      <c r="D10" s="63">
        <f t="shared" si="0"/>
        <v>0</v>
      </c>
      <c r="E10" s="55"/>
      <c r="F10" s="55"/>
      <c r="G10" s="64"/>
      <c r="H10" s="64"/>
      <c r="I10" s="55"/>
    </row>
    <row r="11" spans="1:9" ht="18" x14ac:dyDescent="0.35">
      <c r="A11" s="60" t="s">
        <v>108</v>
      </c>
      <c r="B11" s="61" t="s">
        <v>115</v>
      </c>
      <c r="C11" s="62">
        <v>405000</v>
      </c>
      <c r="D11" s="63">
        <f t="shared" si="0"/>
        <v>0.03</v>
      </c>
      <c r="E11" s="55"/>
      <c r="F11" s="55"/>
      <c r="G11" s="64"/>
      <c r="H11" s="64"/>
      <c r="I11" s="55"/>
    </row>
    <row r="12" spans="1:9" ht="18.600000000000001" thickBot="1" x14ac:dyDescent="0.4">
      <c r="A12" s="65" t="s">
        <v>109</v>
      </c>
      <c r="B12" s="66" t="s">
        <v>113</v>
      </c>
      <c r="C12" s="67">
        <v>647000</v>
      </c>
      <c r="D12" s="68">
        <f t="shared" si="0"/>
        <v>0.03</v>
      </c>
      <c r="E12" s="55"/>
      <c r="F12" s="55"/>
      <c r="G12" s="64"/>
      <c r="H12" s="64"/>
      <c r="I12" s="55"/>
    </row>
  </sheetData>
  <phoneticPr fontId="9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8"/>
  <sheetViews>
    <sheetView zoomScale="190" zoomScaleNormal="190" workbookViewId="0">
      <pane ySplit="6" topLeftCell="A7" activePane="bottomLeft" state="frozen"/>
      <selection pane="bottomLeft" activeCell="A7" sqref="A7"/>
    </sheetView>
  </sheetViews>
  <sheetFormatPr baseColWidth="10" defaultColWidth="11.44140625" defaultRowHeight="13.8" x14ac:dyDescent="0.3"/>
  <cols>
    <col min="1" max="2" width="11.6640625" style="38" customWidth="1"/>
    <col min="3" max="3" width="9.5546875" style="39" customWidth="1"/>
    <col min="4" max="4" width="7.6640625" style="39" customWidth="1"/>
    <col min="5" max="5" width="4.6640625" style="39" customWidth="1"/>
    <col min="6" max="6" width="9.88671875" style="40" customWidth="1"/>
    <col min="7" max="7" width="16.44140625" style="40" bestFit="1" customWidth="1"/>
    <col min="8" max="8" width="12.5546875" style="40" customWidth="1"/>
    <col min="9" max="9" width="14" style="40" customWidth="1"/>
    <col min="10" max="10" width="18.109375" style="37" customWidth="1"/>
    <col min="11" max="11" width="6.5546875" style="37" customWidth="1"/>
    <col min="12" max="12" width="2.109375" style="37" bestFit="1" customWidth="1"/>
    <col min="13" max="13" width="12.109375" style="37" bestFit="1" customWidth="1"/>
    <col min="14" max="14" width="0" style="37" hidden="1" customWidth="1"/>
    <col min="15" max="16384" width="11.44140625" style="37"/>
  </cols>
  <sheetData>
    <row r="1" spans="1:11" ht="15.6" x14ac:dyDescent="0.3">
      <c r="A1" s="49" t="s">
        <v>117</v>
      </c>
      <c r="B1" s="50" t="s">
        <v>0</v>
      </c>
      <c r="C1" s="51"/>
      <c r="D1" s="51"/>
      <c r="E1" s="52" t="s">
        <v>1</v>
      </c>
      <c r="F1" s="53" t="s">
        <v>120</v>
      </c>
      <c r="G1" s="50"/>
      <c r="H1" s="50"/>
      <c r="I1" s="50"/>
      <c r="J1" s="50"/>
      <c r="K1" s="36"/>
    </row>
    <row r="2" spans="1:11" ht="15.6" x14ac:dyDescent="0.3">
      <c r="A2" s="49"/>
      <c r="B2" s="49"/>
      <c r="C2" s="49"/>
      <c r="D2" s="51"/>
      <c r="E2" s="52" t="s">
        <v>1</v>
      </c>
      <c r="F2" s="53" t="s">
        <v>121</v>
      </c>
      <c r="G2" s="50"/>
      <c r="H2" s="50"/>
      <c r="I2" s="50"/>
      <c r="J2" s="50"/>
      <c r="K2" s="36"/>
    </row>
    <row r="3" spans="1:11" ht="15.6" x14ac:dyDescent="0.3">
      <c r="A3" s="49"/>
      <c r="B3" s="49"/>
      <c r="C3" s="49"/>
      <c r="D3" s="51"/>
      <c r="E3" s="52" t="s">
        <v>1</v>
      </c>
      <c r="F3" s="53" t="s">
        <v>122</v>
      </c>
      <c r="G3" s="50"/>
      <c r="H3" s="50"/>
      <c r="I3" s="50"/>
      <c r="J3" s="50"/>
      <c r="K3" s="36"/>
    </row>
    <row r="4" spans="1:11" ht="15.6" x14ac:dyDescent="0.3">
      <c r="A4" s="49"/>
      <c r="B4" s="53" t="s">
        <v>123</v>
      </c>
      <c r="C4" s="49"/>
      <c r="D4" s="51"/>
      <c r="E4" s="50"/>
      <c r="F4" s="50"/>
      <c r="G4" s="50"/>
      <c r="H4" s="50"/>
      <c r="I4" s="50"/>
      <c r="J4" s="50"/>
      <c r="K4" s="36"/>
    </row>
    <row r="5" spans="1:11" ht="5.25" customHeight="1" x14ac:dyDescent="0.3"/>
    <row r="6" spans="1:11" x14ac:dyDescent="0.3">
      <c r="A6" s="41" t="s">
        <v>2</v>
      </c>
      <c r="B6" s="41" t="s">
        <v>3</v>
      </c>
      <c r="C6" s="42" t="s">
        <v>4</v>
      </c>
      <c r="D6" s="42" t="s">
        <v>5</v>
      </c>
      <c r="E6" s="42" t="s">
        <v>6</v>
      </c>
      <c r="F6" s="43" t="s">
        <v>7</v>
      </c>
      <c r="G6" s="44" t="s">
        <v>8</v>
      </c>
      <c r="H6" s="44" t="s">
        <v>9</v>
      </c>
      <c r="I6" s="44" t="s">
        <v>10</v>
      </c>
      <c r="J6" s="44" t="s">
        <v>11</v>
      </c>
    </row>
    <row r="7" spans="1:11" x14ac:dyDescent="0.3">
      <c r="A7" s="38" t="s">
        <v>12</v>
      </c>
      <c r="B7" s="38" t="s">
        <v>13</v>
      </c>
      <c r="C7" s="39">
        <v>1989</v>
      </c>
      <c r="D7" s="39">
        <v>110000</v>
      </c>
      <c r="E7" s="39">
        <v>115</v>
      </c>
      <c r="F7" s="45">
        <v>9500</v>
      </c>
      <c r="G7" s="71"/>
      <c r="H7" s="71"/>
      <c r="I7" s="71"/>
      <c r="J7" s="71"/>
    </row>
    <row r="8" spans="1:11" x14ac:dyDescent="0.3">
      <c r="A8" s="38" t="s">
        <v>12</v>
      </c>
      <c r="B8" s="38" t="s">
        <v>14</v>
      </c>
      <c r="C8" s="39">
        <v>1990</v>
      </c>
      <c r="D8" s="39">
        <v>81000</v>
      </c>
      <c r="E8" s="39">
        <v>165</v>
      </c>
      <c r="F8" s="45">
        <v>16500</v>
      </c>
      <c r="G8" s="71"/>
      <c r="H8" s="71"/>
      <c r="I8" s="71"/>
      <c r="J8" s="71"/>
    </row>
    <row r="9" spans="1:11" x14ac:dyDescent="0.3">
      <c r="A9" s="38" t="s">
        <v>12</v>
      </c>
      <c r="B9" s="38" t="s">
        <v>14</v>
      </c>
      <c r="C9" s="39">
        <v>1991</v>
      </c>
      <c r="D9" s="39">
        <v>63000</v>
      </c>
      <c r="E9" s="39">
        <v>165</v>
      </c>
      <c r="F9" s="45">
        <v>19000</v>
      </c>
      <c r="G9" s="71"/>
      <c r="H9" s="71"/>
      <c r="I9" s="71"/>
      <c r="J9" s="71"/>
    </row>
    <row r="10" spans="1:11" x14ac:dyDescent="0.3">
      <c r="A10" s="38" t="s">
        <v>15</v>
      </c>
      <c r="B10" s="38" t="s">
        <v>16</v>
      </c>
      <c r="C10" s="39">
        <v>1986</v>
      </c>
      <c r="D10" s="39">
        <v>78000</v>
      </c>
      <c r="E10" s="39">
        <v>92</v>
      </c>
      <c r="F10" s="45">
        <v>5000</v>
      </c>
      <c r="G10" s="71"/>
      <c r="H10" s="71"/>
      <c r="I10" s="71"/>
      <c r="J10" s="71"/>
    </row>
    <row r="11" spans="1:11" x14ac:dyDescent="0.3">
      <c r="A11" s="38" t="s">
        <v>15</v>
      </c>
      <c r="B11" s="38" t="s">
        <v>17</v>
      </c>
      <c r="C11" s="39">
        <v>1993</v>
      </c>
      <c r="D11" s="39">
        <v>34000</v>
      </c>
      <c r="E11" s="39">
        <v>98</v>
      </c>
      <c r="F11" s="45">
        <v>10000</v>
      </c>
      <c r="G11" s="71"/>
      <c r="H11" s="71"/>
      <c r="I11" s="71"/>
      <c r="J11" s="71"/>
    </row>
    <row r="12" spans="1:11" x14ac:dyDescent="0.3">
      <c r="A12" s="38" t="s">
        <v>18</v>
      </c>
      <c r="B12" s="38" t="s">
        <v>19</v>
      </c>
      <c r="C12" s="39">
        <v>1978</v>
      </c>
      <c r="D12" s="39">
        <v>123000</v>
      </c>
      <c r="E12" s="39">
        <v>107</v>
      </c>
      <c r="F12" s="45">
        <v>8500</v>
      </c>
      <c r="G12" s="71"/>
      <c r="H12" s="71"/>
      <c r="I12" s="71"/>
      <c r="J12" s="71"/>
    </row>
    <row r="13" spans="1:11" x14ac:dyDescent="0.3">
      <c r="A13" s="38" t="s">
        <v>20</v>
      </c>
      <c r="B13" s="38" t="s">
        <v>21</v>
      </c>
      <c r="C13" s="39">
        <v>1990</v>
      </c>
      <c r="D13" s="39">
        <v>54000</v>
      </c>
      <c r="E13" s="39">
        <v>107</v>
      </c>
      <c r="F13" s="45">
        <v>12500</v>
      </c>
      <c r="G13" s="71"/>
      <c r="H13" s="71"/>
      <c r="I13" s="71"/>
      <c r="J13" s="71"/>
    </row>
    <row r="14" spans="1:11" x14ac:dyDescent="0.3">
      <c r="A14" s="38" t="s">
        <v>22</v>
      </c>
      <c r="B14" s="38" t="s">
        <v>23</v>
      </c>
      <c r="C14" s="39">
        <v>1990</v>
      </c>
      <c r="D14" s="39">
        <v>84000</v>
      </c>
      <c r="E14" s="39">
        <v>122</v>
      </c>
      <c r="F14" s="45">
        <v>22000</v>
      </c>
      <c r="G14" s="71"/>
      <c r="H14" s="71"/>
      <c r="I14" s="71"/>
      <c r="J14" s="71"/>
    </row>
    <row r="15" spans="1:11" x14ac:dyDescent="0.3">
      <c r="A15" s="38" t="s">
        <v>22</v>
      </c>
      <c r="B15" s="38" t="s">
        <v>23</v>
      </c>
      <c r="C15" s="39">
        <v>1991</v>
      </c>
      <c r="D15" s="39">
        <v>67000</v>
      </c>
      <c r="E15" s="39">
        <v>122</v>
      </c>
      <c r="F15" s="45">
        <v>25000</v>
      </c>
      <c r="G15" s="71"/>
      <c r="H15" s="71"/>
      <c r="I15" s="71"/>
      <c r="J15" s="71"/>
    </row>
    <row r="16" spans="1:11" x14ac:dyDescent="0.3">
      <c r="A16" s="38" t="s">
        <v>22</v>
      </c>
      <c r="B16" s="38" t="s">
        <v>24</v>
      </c>
      <c r="C16" s="39">
        <v>1992</v>
      </c>
      <c r="D16" s="39">
        <v>42000</v>
      </c>
      <c r="E16" s="39">
        <v>136</v>
      </c>
      <c r="F16" s="45">
        <v>23500</v>
      </c>
      <c r="G16" s="71"/>
      <c r="H16" s="71"/>
      <c r="I16" s="71"/>
      <c r="J16" s="71"/>
    </row>
    <row r="17" spans="1:10" x14ac:dyDescent="0.3">
      <c r="A17" s="38" t="s">
        <v>12</v>
      </c>
      <c r="B17" s="38" t="s">
        <v>25</v>
      </c>
      <c r="C17" s="39">
        <v>1991</v>
      </c>
      <c r="D17" s="39">
        <v>87000</v>
      </c>
      <c r="E17" s="39">
        <v>184</v>
      </c>
      <c r="F17" s="45">
        <v>16000</v>
      </c>
      <c r="G17" s="71"/>
      <c r="H17" s="71"/>
      <c r="I17" s="71"/>
      <c r="J17" s="71"/>
    </row>
    <row r="18" spans="1:10" x14ac:dyDescent="0.3">
      <c r="A18" s="38" t="s">
        <v>15</v>
      </c>
      <c r="B18" s="38" t="s">
        <v>26</v>
      </c>
      <c r="C18" s="39">
        <v>1990</v>
      </c>
      <c r="D18" s="39">
        <v>72000</v>
      </c>
      <c r="E18" s="39">
        <v>90</v>
      </c>
      <c r="F18" s="45">
        <v>8000</v>
      </c>
      <c r="G18" s="71"/>
      <c r="H18" s="71"/>
      <c r="I18" s="71"/>
      <c r="J18" s="71"/>
    </row>
    <row r="19" spans="1:10" x14ac:dyDescent="0.3">
      <c r="A19" s="38" t="s">
        <v>15</v>
      </c>
      <c r="B19" s="38" t="s">
        <v>27</v>
      </c>
      <c r="C19" s="39">
        <v>1990</v>
      </c>
      <c r="D19" s="39">
        <v>63000</v>
      </c>
      <c r="E19" s="39">
        <v>101</v>
      </c>
      <c r="F19" s="45">
        <v>10000</v>
      </c>
      <c r="G19" s="71"/>
      <c r="H19" s="71"/>
      <c r="I19" s="71"/>
      <c r="J19" s="71"/>
    </row>
    <row r="20" spans="1:10" x14ac:dyDescent="0.3">
      <c r="A20" s="38" t="s">
        <v>15</v>
      </c>
      <c r="B20" s="38" t="s">
        <v>28</v>
      </c>
      <c r="C20" s="39">
        <v>1992</v>
      </c>
      <c r="D20" s="39">
        <v>47000</v>
      </c>
      <c r="E20" s="39">
        <v>121</v>
      </c>
      <c r="F20" s="45">
        <v>12000</v>
      </c>
      <c r="G20" s="71"/>
      <c r="H20" s="71"/>
      <c r="I20" s="71"/>
      <c r="J20" s="71"/>
    </row>
    <row r="21" spans="1:10" x14ac:dyDescent="0.3">
      <c r="A21" s="38" t="s">
        <v>15</v>
      </c>
      <c r="B21" s="38" t="s">
        <v>28</v>
      </c>
      <c r="C21" s="39">
        <v>1993</v>
      </c>
      <c r="D21" s="39">
        <v>28000</v>
      </c>
      <c r="E21" s="39">
        <v>121</v>
      </c>
      <c r="F21" s="45">
        <v>17500</v>
      </c>
      <c r="G21" s="71"/>
      <c r="H21" s="71"/>
      <c r="I21" s="71"/>
      <c r="J21" s="71"/>
    </row>
    <row r="22" spans="1:10" x14ac:dyDescent="0.3">
      <c r="A22" s="38" t="s">
        <v>20</v>
      </c>
      <c r="B22" s="38" t="s">
        <v>29</v>
      </c>
      <c r="C22" s="39">
        <v>1991</v>
      </c>
      <c r="D22" s="39">
        <v>72000</v>
      </c>
      <c r="E22" s="39">
        <v>107</v>
      </c>
      <c r="F22" s="45">
        <v>10000</v>
      </c>
      <c r="G22" s="71"/>
      <c r="H22" s="71"/>
      <c r="I22" s="71"/>
      <c r="J22" s="71"/>
    </row>
    <row r="23" spans="1:10" x14ac:dyDescent="0.3">
      <c r="A23" s="38" t="s">
        <v>20</v>
      </c>
      <c r="B23" s="38" t="s">
        <v>30</v>
      </c>
      <c r="C23" s="39">
        <v>1992</v>
      </c>
      <c r="D23" s="39">
        <v>48000</v>
      </c>
      <c r="E23" s="39">
        <v>157</v>
      </c>
      <c r="F23" s="45">
        <v>20500</v>
      </c>
      <c r="G23" s="71"/>
      <c r="H23" s="71"/>
      <c r="I23" s="71"/>
      <c r="J23" s="71"/>
    </row>
    <row r="24" spans="1:10" x14ac:dyDescent="0.3">
      <c r="A24" s="38" t="s">
        <v>22</v>
      </c>
      <c r="B24" s="38" t="s">
        <v>31</v>
      </c>
      <c r="C24" s="39">
        <v>1992</v>
      </c>
      <c r="D24" s="39">
        <v>34000</v>
      </c>
      <c r="E24" s="39">
        <v>150</v>
      </c>
      <c r="F24" s="45">
        <v>31000</v>
      </c>
      <c r="G24" s="71"/>
      <c r="H24" s="71"/>
      <c r="I24" s="71"/>
      <c r="J24" s="71"/>
    </row>
    <row r="25" spans="1:10" x14ac:dyDescent="0.3">
      <c r="A25" s="38" t="s">
        <v>22</v>
      </c>
      <c r="B25" s="38" t="s">
        <v>31</v>
      </c>
      <c r="C25" s="39">
        <v>1993</v>
      </c>
      <c r="D25" s="39">
        <v>24000</v>
      </c>
      <c r="E25" s="39">
        <v>150</v>
      </c>
      <c r="F25" s="45">
        <v>36000</v>
      </c>
      <c r="G25" s="71"/>
      <c r="H25" s="71"/>
      <c r="I25" s="71"/>
      <c r="J25" s="71"/>
    </row>
    <row r="26" spans="1:10" x14ac:dyDescent="0.3">
      <c r="A26" s="38" t="s">
        <v>22</v>
      </c>
      <c r="B26" s="38" t="s">
        <v>32</v>
      </c>
      <c r="C26" s="39">
        <v>1989</v>
      </c>
      <c r="D26" s="39">
        <v>125000</v>
      </c>
      <c r="E26" s="39">
        <v>136</v>
      </c>
      <c r="F26" s="45">
        <v>21000</v>
      </c>
      <c r="G26" s="71"/>
      <c r="H26" s="71"/>
      <c r="I26" s="71"/>
      <c r="J26" s="71"/>
    </row>
    <row r="27" spans="1:10" x14ac:dyDescent="0.3">
      <c r="A27" s="38" t="s">
        <v>22</v>
      </c>
      <c r="B27" s="38" t="s">
        <v>33</v>
      </c>
      <c r="C27" s="39">
        <v>1987</v>
      </c>
      <c r="D27" s="39">
        <v>145000</v>
      </c>
      <c r="E27" s="39">
        <v>136</v>
      </c>
      <c r="F27" s="45">
        <v>17500</v>
      </c>
      <c r="G27" s="71"/>
      <c r="H27" s="71"/>
      <c r="I27" s="71"/>
      <c r="J27" s="71"/>
    </row>
    <row r="28" spans="1:10" x14ac:dyDescent="0.3">
      <c r="A28" s="38" t="s">
        <v>18</v>
      </c>
      <c r="B28" s="38" t="s">
        <v>34</v>
      </c>
      <c r="C28" s="39">
        <v>1985</v>
      </c>
      <c r="D28" s="39">
        <v>157000</v>
      </c>
      <c r="E28" s="39">
        <v>117</v>
      </c>
      <c r="F28" s="45">
        <v>7500</v>
      </c>
      <c r="G28" s="71"/>
      <c r="H28" s="71"/>
      <c r="I28" s="71"/>
      <c r="J28" s="71"/>
    </row>
    <row r="29" spans="1:10" x14ac:dyDescent="0.3">
      <c r="A29" s="38" t="s">
        <v>18</v>
      </c>
      <c r="B29" s="38" t="s">
        <v>35</v>
      </c>
      <c r="C29" s="39">
        <v>1987</v>
      </c>
      <c r="D29" s="39">
        <v>144000</v>
      </c>
      <c r="E29" s="39">
        <v>117</v>
      </c>
      <c r="F29" s="45">
        <v>8500</v>
      </c>
      <c r="G29" s="71"/>
      <c r="H29" s="71"/>
      <c r="I29" s="71"/>
      <c r="J29" s="71"/>
    </row>
    <row r="30" spans="1:10" x14ac:dyDescent="0.3">
      <c r="A30" s="38" t="s">
        <v>18</v>
      </c>
      <c r="B30" s="38" t="s">
        <v>36</v>
      </c>
      <c r="C30" s="39">
        <v>1988</v>
      </c>
      <c r="D30" s="39">
        <v>115000</v>
      </c>
      <c r="E30" s="39">
        <v>135</v>
      </c>
      <c r="F30" s="45">
        <v>9500</v>
      </c>
      <c r="G30" s="71"/>
      <c r="H30" s="71"/>
      <c r="I30" s="71"/>
      <c r="J30" s="71"/>
    </row>
    <row r="31" spans="1:10" x14ac:dyDescent="0.3">
      <c r="A31" s="38" t="s">
        <v>20</v>
      </c>
      <c r="B31" s="38" t="s">
        <v>37</v>
      </c>
      <c r="C31" s="39">
        <v>1985</v>
      </c>
      <c r="D31" s="39">
        <v>145000</v>
      </c>
      <c r="E31" s="39">
        <v>145</v>
      </c>
      <c r="F31" s="45">
        <v>3500</v>
      </c>
      <c r="G31" s="71"/>
      <c r="H31" s="71"/>
      <c r="I31" s="71"/>
      <c r="J31" s="71"/>
    </row>
    <row r="32" spans="1:10" x14ac:dyDescent="0.3">
      <c r="A32" s="38" t="s">
        <v>22</v>
      </c>
      <c r="B32" s="38" t="s">
        <v>38</v>
      </c>
      <c r="C32" s="39">
        <v>1988</v>
      </c>
      <c r="D32" s="39">
        <v>113000</v>
      </c>
      <c r="E32" s="39">
        <v>150</v>
      </c>
      <c r="F32" s="45">
        <v>19500</v>
      </c>
      <c r="G32" s="71"/>
      <c r="H32" s="71"/>
      <c r="I32" s="71"/>
      <c r="J32" s="71"/>
    </row>
    <row r="33" spans="1:10" x14ac:dyDescent="0.3">
      <c r="A33" s="38" t="s">
        <v>22</v>
      </c>
      <c r="B33" s="38" t="s">
        <v>39</v>
      </c>
      <c r="C33" s="39">
        <v>1978</v>
      </c>
      <c r="D33" s="39">
        <v>230000</v>
      </c>
      <c r="E33" s="39">
        <v>170</v>
      </c>
      <c r="F33" s="45">
        <v>5500</v>
      </c>
      <c r="G33" s="71"/>
      <c r="H33" s="71"/>
      <c r="I33" s="71"/>
      <c r="J33" s="71"/>
    </row>
    <row r="34" spans="1:10" x14ac:dyDescent="0.3">
      <c r="A34" s="38" t="s">
        <v>22</v>
      </c>
      <c r="B34" s="38" t="s">
        <v>40</v>
      </c>
      <c r="C34" s="39">
        <v>1992</v>
      </c>
      <c r="D34" s="39">
        <v>75000</v>
      </c>
      <c r="E34" s="39">
        <v>180</v>
      </c>
      <c r="F34" s="45">
        <v>35000</v>
      </c>
      <c r="G34" s="71"/>
      <c r="H34" s="71"/>
      <c r="I34" s="71"/>
      <c r="J34" s="71"/>
    </row>
    <row r="35" spans="1:10" x14ac:dyDescent="0.3">
      <c r="A35" s="38" t="s">
        <v>22</v>
      </c>
      <c r="B35" s="38" t="s">
        <v>41</v>
      </c>
      <c r="C35" s="39">
        <v>1990</v>
      </c>
      <c r="D35" s="39">
        <v>101000</v>
      </c>
      <c r="E35" s="39">
        <v>180</v>
      </c>
      <c r="F35" s="45">
        <v>31500</v>
      </c>
      <c r="G35" s="71"/>
      <c r="H35" s="71"/>
      <c r="I35" s="71"/>
      <c r="J35" s="71"/>
    </row>
    <row r="36" spans="1:10" x14ac:dyDescent="0.3">
      <c r="A36" s="38" t="s">
        <v>22</v>
      </c>
      <c r="B36" s="38" t="s">
        <v>41</v>
      </c>
      <c r="C36" s="39">
        <v>1991</v>
      </c>
      <c r="D36" s="39">
        <v>90000</v>
      </c>
      <c r="E36" s="39">
        <v>180</v>
      </c>
      <c r="F36" s="45">
        <v>40500</v>
      </c>
      <c r="G36" s="71"/>
      <c r="H36" s="71"/>
      <c r="I36" s="71"/>
      <c r="J36" s="71"/>
    </row>
    <row r="37" spans="1:10" x14ac:dyDescent="0.3">
      <c r="A37" s="38" t="s">
        <v>15</v>
      </c>
      <c r="B37" s="38" t="s">
        <v>42</v>
      </c>
      <c r="C37" s="39">
        <v>1989</v>
      </c>
      <c r="D37" s="39">
        <v>92000</v>
      </c>
      <c r="E37" s="39">
        <v>90</v>
      </c>
      <c r="F37" s="45">
        <v>8000</v>
      </c>
      <c r="G37" s="71"/>
      <c r="H37" s="71"/>
      <c r="I37" s="71"/>
      <c r="J37" s="71"/>
    </row>
    <row r="38" spans="1:10" x14ac:dyDescent="0.3">
      <c r="A38" s="38" t="s">
        <v>15</v>
      </c>
      <c r="B38" s="38" t="s">
        <v>43</v>
      </c>
      <c r="C38" s="39">
        <v>1990</v>
      </c>
      <c r="D38" s="39">
        <v>85000</v>
      </c>
      <c r="E38" s="39">
        <v>121</v>
      </c>
      <c r="F38" s="45">
        <v>12500</v>
      </c>
      <c r="G38" s="71"/>
      <c r="H38" s="71"/>
      <c r="I38" s="71"/>
      <c r="J38" s="71"/>
    </row>
    <row r="39" spans="1:10" x14ac:dyDescent="0.3">
      <c r="A39" s="38" t="s">
        <v>15</v>
      </c>
      <c r="B39" s="38" t="s">
        <v>44</v>
      </c>
      <c r="C39" s="39">
        <v>1992</v>
      </c>
      <c r="D39" s="39">
        <v>45000</v>
      </c>
      <c r="E39" s="39">
        <v>121</v>
      </c>
      <c r="F39" s="45">
        <v>16500</v>
      </c>
      <c r="G39" s="71"/>
      <c r="H39" s="71"/>
      <c r="I39" s="71"/>
      <c r="J39" s="71"/>
    </row>
    <row r="40" spans="1:10" x14ac:dyDescent="0.3">
      <c r="A40" s="38" t="s">
        <v>22</v>
      </c>
      <c r="B40" s="38" t="s">
        <v>45</v>
      </c>
      <c r="C40" s="39">
        <v>1983</v>
      </c>
      <c r="D40" s="39">
        <v>97000</v>
      </c>
      <c r="E40" s="39">
        <v>235</v>
      </c>
      <c r="F40" s="45">
        <v>22500</v>
      </c>
      <c r="G40" s="71"/>
      <c r="H40" s="71"/>
      <c r="I40" s="71"/>
      <c r="J40" s="71"/>
    </row>
    <row r="41" spans="1:10" x14ac:dyDescent="0.3">
      <c r="A41" s="38" t="s">
        <v>22</v>
      </c>
      <c r="B41" s="38" t="s">
        <v>46</v>
      </c>
      <c r="C41" s="39">
        <v>1992</v>
      </c>
      <c r="D41" s="39">
        <v>52000</v>
      </c>
      <c r="E41" s="39">
        <v>320</v>
      </c>
      <c r="F41" s="45">
        <v>52000</v>
      </c>
      <c r="G41" s="71"/>
      <c r="H41" s="71"/>
      <c r="I41" s="71"/>
      <c r="J41" s="71"/>
    </row>
    <row r="42" spans="1:10" x14ac:dyDescent="0.3">
      <c r="A42" s="38" t="s">
        <v>22</v>
      </c>
      <c r="B42" s="38" t="s">
        <v>47</v>
      </c>
      <c r="C42" s="39">
        <v>1993</v>
      </c>
      <c r="D42" s="39">
        <v>23000</v>
      </c>
      <c r="E42" s="39">
        <v>320</v>
      </c>
      <c r="F42" s="45">
        <v>70000</v>
      </c>
      <c r="G42" s="71"/>
      <c r="H42" s="71"/>
      <c r="I42" s="71"/>
      <c r="J42" s="71"/>
    </row>
    <row r="43" spans="1:10" x14ac:dyDescent="0.3">
      <c r="A43" s="38" t="s">
        <v>15</v>
      </c>
      <c r="B43" s="38" t="s">
        <v>48</v>
      </c>
      <c r="C43" s="39">
        <v>1987</v>
      </c>
      <c r="D43" s="39">
        <v>125000</v>
      </c>
      <c r="E43" s="39">
        <v>155</v>
      </c>
      <c r="F43" s="45">
        <v>8500</v>
      </c>
      <c r="G43" s="71"/>
      <c r="H43" s="71"/>
      <c r="I43" s="71"/>
      <c r="J43" s="71"/>
    </row>
    <row r="44" spans="1:10" x14ac:dyDescent="0.3">
      <c r="A44" s="38" t="s">
        <v>22</v>
      </c>
      <c r="B44" s="38" t="s">
        <v>49</v>
      </c>
      <c r="C44" s="39">
        <v>1993</v>
      </c>
      <c r="D44" s="39">
        <v>27000</v>
      </c>
      <c r="E44" s="39">
        <v>394</v>
      </c>
      <c r="F44" s="45">
        <v>80000</v>
      </c>
      <c r="G44" s="71"/>
      <c r="H44" s="71"/>
      <c r="I44" s="71"/>
      <c r="J44" s="71"/>
    </row>
    <row r="45" spans="1:10" x14ac:dyDescent="0.3">
      <c r="A45" s="38" t="s">
        <v>22</v>
      </c>
      <c r="B45" s="38" t="s">
        <v>50</v>
      </c>
      <c r="C45" s="39">
        <v>1993</v>
      </c>
      <c r="D45" s="39">
        <v>17000</v>
      </c>
      <c r="E45" s="39">
        <v>394</v>
      </c>
      <c r="F45" s="45">
        <v>100000</v>
      </c>
      <c r="G45" s="71"/>
      <c r="H45" s="71"/>
      <c r="I45" s="71"/>
      <c r="J45" s="71"/>
    </row>
    <row r="46" spans="1:10" x14ac:dyDescent="0.3">
      <c r="A46" s="38" t="s">
        <v>15</v>
      </c>
      <c r="B46" s="38" t="s">
        <v>51</v>
      </c>
      <c r="C46" s="39">
        <v>1992</v>
      </c>
      <c r="D46" s="39">
        <v>52000</v>
      </c>
      <c r="E46" s="39">
        <v>147</v>
      </c>
      <c r="F46" s="45">
        <v>19500</v>
      </c>
      <c r="G46" s="71"/>
      <c r="H46" s="71"/>
      <c r="I46" s="71"/>
      <c r="J46" s="71"/>
    </row>
    <row r="47" spans="1:10" x14ac:dyDescent="0.3">
      <c r="A47" s="38" t="s">
        <v>15</v>
      </c>
      <c r="B47" s="38" t="s">
        <v>52</v>
      </c>
      <c r="C47" s="39">
        <v>1993</v>
      </c>
      <c r="D47" s="39">
        <v>31000</v>
      </c>
      <c r="E47" s="39">
        <v>200</v>
      </c>
      <c r="F47" s="45">
        <v>25000</v>
      </c>
      <c r="G47" s="71"/>
      <c r="H47" s="71"/>
      <c r="I47" s="71"/>
      <c r="J47" s="71"/>
    </row>
    <row r="48" spans="1:10" x14ac:dyDescent="0.3">
      <c r="A48" s="38" t="s">
        <v>18</v>
      </c>
      <c r="B48" s="38" t="s">
        <v>53</v>
      </c>
      <c r="C48" s="39">
        <v>1991</v>
      </c>
      <c r="D48" s="39">
        <v>72000</v>
      </c>
      <c r="E48" s="39">
        <v>123</v>
      </c>
      <c r="F48" s="45">
        <v>12500</v>
      </c>
      <c r="G48" s="71"/>
      <c r="H48" s="71"/>
      <c r="I48" s="71"/>
      <c r="J48" s="71"/>
    </row>
    <row r="49" spans="1:10" x14ac:dyDescent="0.3">
      <c r="A49" s="38" t="s">
        <v>18</v>
      </c>
      <c r="B49" s="38" t="s">
        <v>54</v>
      </c>
      <c r="C49" s="39">
        <v>1990</v>
      </c>
      <c r="D49" s="39">
        <v>98000</v>
      </c>
      <c r="E49" s="39">
        <v>150</v>
      </c>
      <c r="F49" s="45">
        <v>10500</v>
      </c>
      <c r="G49" s="71"/>
      <c r="H49" s="71"/>
      <c r="I49" s="71"/>
      <c r="J49" s="71"/>
    </row>
    <row r="50" spans="1:10" x14ac:dyDescent="0.3">
      <c r="A50" s="38" t="s">
        <v>18</v>
      </c>
      <c r="B50" s="38" t="s">
        <v>55</v>
      </c>
      <c r="C50" s="39">
        <v>1990</v>
      </c>
      <c r="D50" s="39">
        <v>102000</v>
      </c>
      <c r="E50" s="39">
        <v>123</v>
      </c>
      <c r="F50" s="45">
        <v>10000</v>
      </c>
      <c r="G50" s="71"/>
      <c r="H50" s="71"/>
      <c r="I50" s="71"/>
      <c r="J50" s="71"/>
    </row>
    <row r="51" spans="1:10" x14ac:dyDescent="0.3">
      <c r="A51" s="38" t="s">
        <v>12</v>
      </c>
      <c r="B51" s="38" t="s">
        <v>56</v>
      </c>
      <c r="C51" s="39">
        <v>1992</v>
      </c>
      <c r="D51" s="39">
        <v>52000</v>
      </c>
      <c r="E51" s="39">
        <v>130</v>
      </c>
      <c r="F51" s="45">
        <v>31000</v>
      </c>
      <c r="G51" s="71"/>
      <c r="H51" s="71"/>
      <c r="I51" s="71"/>
      <c r="J51" s="71"/>
    </row>
    <row r="52" spans="1:10" x14ac:dyDescent="0.3">
      <c r="A52" s="38" t="s">
        <v>12</v>
      </c>
      <c r="B52" s="38" t="s">
        <v>57</v>
      </c>
      <c r="C52" s="39">
        <v>1990</v>
      </c>
      <c r="D52" s="39">
        <v>71000</v>
      </c>
      <c r="E52" s="39">
        <v>150</v>
      </c>
      <c r="F52" s="45">
        <v>18000</v>
      </c>
      <c r="G52" s="71"/>
      <c r="H52" s="71"/>
      <c r="I52" s="71"/>
      <c r="J52" s="71"/>
    </row>
    <row r="53" spans="1:10" x14ac:dyDescent="0.3">
      <c r="A53" s="38" t="s">
        <v>12</v>
      </c>
      <c r="B53" s="38" t="s">
        <v>58</v>
      </c>
      <c r="C53" s="39">
        <v>1988</v>
      </c>
      <c r="D53" s="39">
        <v>132000</v>
      </c>
      <c r="E53" s="39">
        <v>90</v>
      </c>
      <c r="F53" s="45">
        <v>3500</v>
      </c>
      <c r="G53" s="71"/>
      <c r="H53" s="71"/>
      <c r="I53" s="71"/>
      <c r="J53" s="71"/>
    </row>
    <row r="54" spans="1:10" x14ac:dyDescent="0.3">
      <c r="A54" s="38" t="s">
        <v>18</v>
      </c>
      <c r="B54" s="38" t="s">
        <v>59</v>
      </c>
      <c r="C54" s="39">
        <v>1994</v>
      </c>
      <c r="D54" s="39">
        <v>7500</v>
      </c>
      <c r="E54" s="39">
        <v>170</v>
      </c>
      <c r="F54" s="45">
        <v>45000</v>
      </c>
      <c r="G54" s="71"/>
      <c r="H54" s="71"/>
      <c r="I54" s="71"/>
      <c r="J54" s="71"/>
    </row>
    <row r="55" spans="1:10" x14ac:dyDescent="0.3">
      <c r="A55" s="38" t="s">
        <v>12</v>
      </c>
      <c r="B55" s="38" t="s">
        <v>60</v>
      </c>
      <c r="C55" s="39">
        <v>1992</v>
      </c>
      <c r="D55" s="39">
        <v>53000</v>
      </c>
      <c r="E55" s="39">
        <v>133</v>
      </c>
      <c r="F55" s="45">
        <v>19000</v>
      </c>
      <c r="G55" s="71"/>
      <c r="H55" s="71"/>
      <c r="I55" s="71"/>
      <c r="J55" s="71"/>
    </row>
    <row r="56" spans="1:10" x14ac:dyDescent="0.3">
      <c r="A56" s="38" t="s">
        <v>18</v>
      </c>
      <c r="B56" s="38" t="s">
        <v>61</v>
      </c>
      <c r="C56" s="39">
        <v>1989</v>
      </c>
      <c r="D56" s="39">
        <v>134000</v>
      </c>
      <c r="E56" s="39">
        <v>170</v>
      </c>
      <c r="F56" s="45">
        <v>8500</v>
      </c>
      <c r="G56" s="71"/>
      <c r="H56" s="71"/>
      <c r="I56" s="71"/>
      <c r="J56" s="71"/>
    </row>
    <row r="57" spans="1:10" x14ac:dyDescent="0.3">
      <c r="A57" s="38" t="s">
        <v>18</v>
      </c>
      <c r="B57" s="38" t="s">
        <v>62</v>
      </c>
      <c r="C57" s="39">
        <v>1992</v>
      </c>
      <c r="D57" s="39">
        <v>56000</v>
      </c>
      <c r="E57" s="39">
        <v>204</v>
      </c>
      <c r="F57" s="45">
        <v>30500</v>
      </c>
      <c r="G57" s="71"/>
      <c r="H57" s="71"/>
      <c r="I57" s="71"/>
      <c r="J57" s="71"/>
    </row>
    <row r="58" spans="1:10" x14ac:dyDescent="0.3">
      <c r="A58" s="38" t="s">
        <v>12</v>
      </c>
      <c r="B58" s="38" t="s">
        <v>63</v>
      </c>
      <c r="C58" s="39">
        <v>1993</v>
      </c>
      <c r="D58" s="39">
        <v>60000</v>
      </c>
      <c r="E58" s="39">
        <v>150</v>
      </c>
      <c r="F58" s="45">
        <v>28000</v>
      </c>
      <c r="G58" s="71"/>
      <c r="H58" s="71"/>
      <c r="I58" s="71"/>
      <c r="J58" s="71"/>
    </row>
    <row r="59" spans="1:10" x14ac:dyDescent="0.3">
      <c r="A59" s="38" t="s">
        <v>12</v>
      </c>
      <c r="B59" s="38" t="s">
        <v>63</v>
      </c>
      <c r="C59" s="39">
        <v>1994</v>
      </c>
      <c r="D59" s="39">
        <v>15000</v>
      </c>
      <c r="E59" s="39">
        <v>174</v>
      </c>
      <c r="F59" s="45">
        <v>50000</v>
      </c>
      <c r="G59" s="71"/>
      <c r="H59" s="71"/>
      <c r="I59" s="71"/>
      <c r="J59" s="71"/>
    </row>
    <row r="60" spans="1:10" x14ac:dyDescent="0.3">
      <c r="A60" s="38" t="s">
        <v>64</v>
      </c>
      <c r="B60" s="38" t="s">
        <v>65</v>
      </c>
      <c r="C60" s="39">
        <v>1992</v>
      </c>
      <c r="D60" s="39">
        <v>37000</v>
      </c>
      <c r="E60" s="39">
        <v>115</v>
      </c>
      <c r="F60" s="45">
        <v>16000</v>
      </c>
      <c r="G60" s="71"/>
      <c r="H60" s="71"/>
      <c r="I60" s="71"/>
      <c r="J60" s="71"/>
    </row>
    <row r="61" spans="1:10" x14ac:dyDescent="0.3">
      <c r="A61" s="38" t="s">
        <v>64</v>
      </c>
      <c r="B61" s="38" t="s">
        <v>66</v>
      </c>
      <c r="C61" s="39">
        <v>1992</v>
      </c>
      <c r="D61" s="39">
        <v>53000</v>
      </c>
      <c r="E61" s="39">
        <v>150</v>
      </c>
      <c r="F61" s="45">
        <v>19500</v>
      </c>
      <c r="G61" s="71"/>
      <c r="H61" s="71"/>
      <c r="I61" s="71"/>
      <c r="J61" s="71"/>
    </row>
    <row r="62" spans="1:10" x14ac:dyDescent="0.3">
      <c r="A62" s="38" t="s">
        <v>67</v>
      </c>
      <c r="B62" s="38" t="s">
        <v>68</v>
      </c>
      <c r="C62" s="39">
        <v>1992</v>
      </c>
      <c r="D62" s="39">
        <v>34000</v>
      </c>
      <c r="E62" s="39">
        <v>241</v>
      </c>
      <c r="F62" s="45">
        <v>35000</v>
      </c>
      <c r="G62" s="71"/>
      <c r="H62" s="71"/>
      <c r="I62" s="71"/>
      <c r="J62" s="71"/>
    </row>
    <row r="63" spans="1:10" x14ac:dyDescent="0.3">
      <c r="A63" s="38" t="s">
        <v>20</v>
      </c>
      <c r="B63" s="38" t="s">
        <v>69</v>
      </c>
      <c r="C63" s="39">
        <v>1993</v>
      </c>
      <c r="D63" s="39">
        <v>34000</v>
      </c>
      <c r="E63" s="39">
        <v>75</v>
      </c>
      <c r="F63" s="45">
        <v>9000</v>
      </c>
      <c r="G63" s="71"/>
      <c r="H63" s="71"/>
      <c r="I63" s="71"/>
      <c r="J63" s="71"/>
    </row>
    <row r="64" spans="1:10" x14ac:dyDescent="0.3">
      <c r="A64" s="38" t="s">
        <v>20</v>
      </c>
      <c r="B64" s="38" t="s">
        <v>69</v>
      </c>
      <c r="C64" s="39">
        <v>1994</v>
      </c>
      <c r="D64" s="39">
        <v>21000</v>
      </c>
      <c r="E64" s="39">
        <v>75</v>
      </c>
      <c r="F64" s="45">
        <v>10000</v>
      </c>
      <c r="G64" s="71"/>
      <c r="H64" s="71"/>
      <c r="I64" s="71"/>
      <c r="J64" s="71"/>
    </row>
    <row r="65" spans="1:10" x14ac:dyDescent="0.3">
      <c r="A65" s="38" t="s">
        <v>70</v>
      </c>
      <c r="B65" s="38" t="s">
        <v>71</v>
      </c>
      <c r="C65" s="39">
        <v>1990</v>
      </c>
      <c r="D65" s="39">
        <v>56000</v>
      </c>
      <c r="E65" s="39">
        <v>115</v>
      </c>
      <c r="F65" s="45">
        <v>15500</v>
      </c>
      <c r="G65" s="71"/>
      <c r="H65" s="71"/>
      <c r="I65" s="71"/>
      <c r="J65" s="71"/>
    </row>
    <row r="66" spans="1:10" x14ac:dyDescent="0.3">
      <c r="A66" s="38" t="s">
        <v>70</v>
      </c>
      <c r="B66" s="38" t="s">
        <v>71</v>
      </c>
      <c r="C66" s="39">
        <v>1992</v>
      </c>
      <c r="D66" s="39">
        <v>37000</v>
      </c>
      <c r="E66" s="39">
        <v>115</v>
      </c>
      <c r="F66" s="45">
        <v>18000</v>
      </c>
      <c r="G66" s="71"/>
      <c r="H66" s="71"/>
      <c r="I66" s="71"/>
      <c r="J66" s="71"/>
    </row>
    <row r="67" spans="1:10" x14ac:dyDescent="0.3">
      <c r="A67" s="38" t="s">
        <v>70</v>
      </c>
      <c r="B67" s="38" t="s">
        <v>72</v>
      </c>
      <c r="C67" s="39">
        <v>1994</v>
      </c>
      <c r="D67" s="39">
        <v>8000</v>
      </c>
      <c r="E67" s="39">
        <v>174</v>
      </c>
      <c r="F67" s="45">
        <v>30000</v>
      </c>
      <c r="G67" s="71"/>
      <c r="H67" s="71"/>
      <c r="I67" s="71"/>
      <c r="J67" s="71"/>
    </row>
    <row r="68" spans="1:10" x14ac:dyDescent="0.3">
      <c r="A68" s="38" t="s">
        <v>64</v>
      </c>
      <c r="B68" s="38" t="s">
        <v>73</v>
      </c>
      <c r="C68" s="39">
        <v>1993</v>
      </c>
      <c r="D68" s="39">
        <v>23000</v>
      </c>
      <c r="E68" s="39">
        <v>90</v>
      </c>
      <c r="F68" s="45">
        <v>10000</v>
      </c>
      <c r="G68" s="71"/>
      <c r="H68" s="71"/>
      <c r="I68" s="71"/>
      <c r="J68" s="71"/>
    </row>
    <row r="69" spans="1:10" x14ac:dyDescent="0.3">
      <c r="A69" s="38" t="s">
        <v>20</v>
      </c>
      <c r="B69" s="38" t="s">
        <v>74</v>
      </c>
      <c r="C69" s="39">
        <v>1989</v>
      </c>
      <c r="D69" s="39">
        <v>120000</v>
      </c>
      <c r="E69" s="39">
        <v>107</v>
      </c>
      <c r="F69" s="45">
        <v>9500</v>
      </c>
      <c r="G69" s="71"/>
      <c r="H69" s="71"/>
      <c r="I69" s="71"/>
      <c r="J69" s="71"/>
    </row>
    <row r="70" spans="1:10" x14ac:dyDescent="0.3">
      <c r="A70" s="38" t="s">
        <v>20</v>
      </c>
      <c r="B70" s="38" t="s">
        <v>74</v>
      </c>
      <c r="C70" s="39">
        <v>1990</v>
      </c>
      <c r="D70" s="39">
        <v>67000</v>
      </c>
      <c r="E70" s="39">
        <v>101</v>
      </c>
      <c r="F70" s="45">
        <v>10000</v>
      </c>
      <c r="G70" s="71"/>
      <c r="H70" s="71"/>
      <c r="I70" s="71"/>
      <c r="J70" s="71"/>
    </row>
    <row r="71" spans="1:10" x14ac:dyDescent="0.3">
      <c r="A71" s="38" t="s">
        <v>20</v>
      </c>
      <c r="B71" s="38" t="s">
        <v>74</v>
      </c>
      <c r="C71" s="39">
        <v>1991</v>
      </c>
      <c r="D71" s="39">
        <v>72000</v>
      </c>
      <c r="E71" s="39">
        <v>88</v>
      </c>
      <c r="F71" s="45">
        <v>10000</v>
      </c>
      <c r="G71" s="71"/>
      <c r="H71" s="71"/>
      <c r="I71" s="71"/>
      <c r="J71" s="71"/>
    </row>
    <row r="72" spans="1:10" x14ac:dyDescent="0.3">
      <c r="A72" s="38" t="s">
        <v>70</v>
      </c>
      <c r="B72" s="38" t="s">
        <v>75</v>
      </c>
      <c r="C72" s="39">
        <v>1991</v>
      </c>
      <c r="D72" s="39">
        <v>64000</v>
      </c>
      <c r="E72" s="39">
        <v>100</v>
      </c>
      <c r="F72" s="45">
        <v>9500</v>
      </c>
      <c r="G72" s="71"/>
      <c r="H72" s="71"/>
      <c r="I72" s="71"/>
      <c r="J72" s="71"/>
    </row>
    <row r="73" spans="1:10" x14ac:dyDescent="0.3">
      <c r="A73" s="38" t="s">
        <v>70</v>
      </c>
      <c r="B73" s="38" t="s">
        <v>76</v>
      </c>
      <c r="C73" s="39">
        <v>1991</v>
      </c>
      <c r="D73" s="39">
        <v>63000</v>
      </c>
      <c r="E73" s="39">
        <v>110</v>
      </c>
      <c r="F73" s="45">
        <v>11500</v>
      </c>
      <c r="G73" s="71"/>
      <c r="H73" s="71"/>
      <c r="I73" s="71"/>
      <c r="J73" s="71"/>
    </row>
    <row r="74" spans="1:10" x14ac:dyDescent="0.3">
      <c r="A74" s="38" t="s">
        <v>70</v>
      </c>
      <c r="B74" s="38" t="s">
        <v>76</v>
      </c>
      <c r="C74" s="39">
        <v>1992</v>
      </c>
      <c r="D74" s="39">
        <v>48000</v>
      </c>
      <c r="E74" s="39">
        <v>115</v>
      </c>
      <c r="F74" s="45">
        <v>12500</v>
      </c>
      <c r="G74" s="71"/>
      <c r="H74" s="71"/>
      <c r="I74" s="71"/>
      <c r="J74" s="71"/>
    </row>
    <row r="75" spans="1:10" x14ac:dyDescent="0.3">
      <c r="A75" s="38" t="s">
        <v>70</v>
      </c>
      <c r="B75" s="38" t="s">
        <v>76</v>
      </c>
      <c r="C75" s="39">
        <v>1993</v>
      </c>
      <c r="D75" s="39">
        <v>56000</v>
      </c>
      <c r="E75" s="39">
        <v>115</v>
      </c>
      <c r="F75" s="45">
        <v>15000</v>
      </c>
      <c r="G75" s="71"/>
      <c r="H75" s="71"/>
      <c r="I75" s="71"/>
      <c r="J75" s="71"/>
    </row>
    <row r="76" spans="1:10" x14ac:dyDescent="0.3">
      <c r="A76" s="38" t="s">
        <v>70</v>
      </c>
      <c r="B76" s="38" t="s">
        <v>77</v>
      </c>
      <c r="C76" s="39">
        <v>1989</v>
      </c>
      <c r="D76" s="39">
        <v>87000</v>
      </c>
      <c r="E76" s="39">
        <v>75</v>
      </c>
      <c r="F76" s="45">
        <v>7500</v>
      </c>
      <c r="G76" s="71"/>
      <c r="H76" s="71"/>
      <c r="I76" s="71"/>
      <c r="J76" s="71"/>
    </row>
    <row r="77" spans="1:10" x14ac:dyDescent="0.3">
      <c r="A77" s="38" t="s">
        <v>70</v>
      </c>
      <c r="B77" s="38" t="s">
        <v>78</v>
      </c>
      <c r="C77" s="39">
        <v>1987</v>
      </c>
      <c r="D77" s="39">
        <v>105000</v>
      </c>
      <c r="E77" s="39">
        <v>75</v>
      </c>
      <c r="F77" s="45">
        <v>5500</v>
      </c>
      <c r="G77" s="71"/>
      <c r="H77" s="71"/>
      <c r="I77" s="71"/>
      <c r="J77" s="71"/>
    </row>
    <row r="78" spans="1:10" x14ac:dyDescent="0.3">
      <c r="A78" s="38" t="s">
        <v>70</v>
      </c>
      <c r="B78" s="38" t="s">
        <v>79</v>
      </c>
      <c r="C78" s="39">
        <v>1994</v>
      </c>
      <c r="D78" s="39">
        <v>13000</v>
      </c>
      <c r="E78" s="39">
        <v>174</v>
      </c>
      <c r="F78" s="45">
        <v>25500</v>
      </c>
      <c r="G78" s="71"/>
      <c r="H78" s="71"/>
      <c r="I78" s="71"/>
      <c r="J78" s="71"/>
    </row>
    <row r="79" spans="1:10" x14ac:dyDescent="0.3">
      <c r="A79" s="38" t="s">
        <v>64</v>
      </c>
      <c r="B79" s="38" t="s">
        <v>80</v>
      </c>
      <c r="C79" s="39">
        <v>1988</v>
      </c>
      <c r="D79" s="39">
        <v>74000</v>
      </c>
      <c r="E79" s="39">
        <v>75</v>
      </c>
      <c r="F79" s="45">
        <v>5000</v>
      </c>
      <c r="G79" s="71"/>
      <c r="H79" s="71"/>
      <c r="I79" s="71"/>
      <c r="J79" s="71"/>
    </row>
    <row r="80" spans="1:10" x14ac:dyDescent="0.3">
      <c r="A80" s="38" t="s">
        <v>20</v>
      </c>
      <c r="B80" s="38" t="s">
        <v>81</v>
      </c>
      <c r="C80" s="39">
        <v>1993</v>
      </c>
      <c r="D80" s="39">
        <v>27000</v>
      </c>
      <c r="E80" s="39">
        <v>113</v>
      </c>
      <c r="F80" s="45">
        <v>20000</v>
      </c>
      <c r="G80" s="71"/>
      <c r="H80" s="71"/>
      <c r="I80" s="71"/>
      <c r="J80" s="71"/>
    </row>
    <row r="81" spans="1:10" x14ac:dyDescent="0.3">
      <c r="A81" s="38" t="s">
        <v>20</v>
      </c>
      <c r="B81" s="38" t="s">
        <v>81</v>
      </c>
      <c r="C81" s="39">
        <v>1994</v>
      </c>
      <c r="D81" s="39">
        <v>15000</v>
      </c>
      <c r="E81" s="39">
        <v>113</v>
      </c>
      <c r="F81" s="45">
        <v>21500</v>
      </c>
      <c r="G81" s="71"/>
      <c r="H81" s="71"/>
      <c r="I81" s="71"/>
      <c r="J81" s="71"/>
    </row>
    <row r="82" spans="1:10" x14ac:dyDescent="0.3">
      <c r="A82" s="38" t="s">
        <v>82</v>
      </c>
      <c r="B82" s="38" t="s">
        <v>83</v>
      </c>
      <c r="C82" s="39">
        <v>1993</v>
      </c>
      <c r="D82" s="39">
        <v>32000</v>
      </c>
      <c r="E82" s="39">
        <v>170</v>
      </c>
      <c r="F82" s="45">
        <v>22000</v>
      </c>
      <c r="G82" s="71"/>
      <c r="H82" s="71"/>
      <c r="I82" s="71"/>
      <c r="J82" s="71"/>
    </row>
    <row r="83" spans="1:10" x14ac:dyDescent="0.3">
      <c r="A83" s="38" t="s">
        <v>64</v>
      </c>
      <c r="B83" s="38" t="s">
        <v>84</v>
      </c>
      <c r="C83" s="39">
        <v>1990</v>
      </c>
      <c r="D83" s="39">
        <v>84000</v>
      </c>
      <c r="E83" s="39">
        <v>115</v>
      </c>
      <c r="F83" s="45">
        <v>13000</v>
      </c>
      <c r="G83" s="71"/>
      <c r="H83" s="71"/>
      <c r="I83" s="71"/>
      <c r="J83" s="71"/>
    </row>
    <row r="84" spans="1:10" x14ac:dyDescent="0.3">
      <c r="A84" s="38" t="s">
        <v>64</v>
      </c>
      <c r="B84" s="38" t="s">
        <v>84</v>
      </c>
      <c r="C84" s="39">
        <v>1991</v>
      </c>
      <c r="D84" s="39">
        <v>105000</v>
      </c>
      <c r="E84" s="39">
        <v>125</v>
      </c>
      <c r="F84" s="45">
        <v>15000</v>
      </c>
      <c r="G84" s="71"/>
      <c r="H84" s="71"/>
      <c r="I84" s="71"/>
      <c r="J84" s="71"/>
    </row>
    <row r="85" spans="1:10" x14ac:dyDescent="0.3">
      <c r="A85" s="38" t="s">
        <v>64</v>
      </c>
      <c r="B85" s="38" t="s">
        <v>84</v>
      </c>
      <c r="C85" s="39">
        <v>1991</v>
      </c>
      <c r="D85" s="39">
        <v>60000</v>
      </c>
      <c r="E85" s="39">
        <v>201</v>
      </c>
      <c r="F85" s="45">
        <v>22500</v>
      </c>
      <c r="G85" s="71"/>
      <c r="H85" s="71"/>
      <c r="I85" s="71"/>
      <c r="J85" s="71"/>
    </row>
    <row r="86" spans="1:10" x14ac:dyDescent="0.3">
      <c r="A86" s="38" t="s">
        <v>70</v>
      </c>
      <c r="B86" s="38" t="s">
        <v>85</v>
      </c>
      <c r="C86" s="39">
        <v>1990</v>
      </c>
      <c r="D86" s="39">
        <v>72000</v>
      </c>
      <c r="E86" s="39">
        <v>75</v>
      </c>
      <c r="F86" s="45">
        <v>13500</v>
      </c>
      <c r="G86" s="71"/>
      <c r="H86" s="71"/>
      <c r="I86" s="71"/>
      <c r="J86" s="71"/>
    </row>
    <row r="87" spans="1:10" x14ac:dyDescent="0.3">
      <c r="A87" s="38" t="s">
        <v>70</v>
      </c>
      <c r="B87" s="38" t="s">
        <v>85</v>
      </c>
      <c r="C87" s="39">
        <v>1990</v>
      </c>
      <c r="D87" s="39">
        <v>78000</v>
      </c>
      <c r="E87" s="39">
        <v>90</v>
      </c>
      <c r="F87" s="45">
        <v>13500</v>
      </c>
      <c r="G87" s="71"/>
      <c r="H87" s="71"/>
      <c r="I87" s="71"/>
      <c r="J87" s="71"/>
    </row>
    <row r="88" spans="1:10" x14ac:dyDescent="0.3">
      <c r="A88" s="38" t="s">
        <v>70</v>
      </c>
      <c r="B88" s="38" t="s">
        <v>85</v>
      </c>
      <c r="C88" s="39">
        <v>1991</v>
      </c>
      <c r="D88" s="39">
        <v>64000</v>
      </c>
      <c r="E88" s="39">
        <v>90</v>
      </c>
      <c r="F88" s="45">
        <v>14500</v>
      </c>
      <c r="G88" s="71"/>
      <c r="H88" s="71"/>
      <c r="I88" s="71"/>
      <c r="J88" s="71"/>
    </row>
    <row r="89" spans="1:10" x14ac:dyDescent="0.3">
      <c r="A89" s="38" t="s">
        <v>70</v>
      </c>
      <c r="B89" s="38" t="s">
        <v>85</v>
      </c>
      <c r="C89" s="39">
        <v>1993</v>
      </c>
      <c r="D89" s="39">
        <v>45000</v>
      </c>
      <c r="E89" s="39">
        <v>115</v>
      </c>
      <c r="F89" s="45">
        <v>16000</v>
      </c>
      <c r="G89" s="71"/>
      <c r="H89" s="71"/>
      <c r="I89" s="71"/>
      <c r="J89" s="71"/>
    </row>
    <row r="90" spans="1:10" x14ac:dyDescent="0.3">
      <c r="A90" s="38" t="s">
        <v>70</v>
      </c>
      <c r="B90" s="38" t="s">
        <v>86</v>
      </c>
      <c r="C90" s="39">
        <v>1994</v>
      </c>
      <c r="D90" s="39">
        <v>7500</v>
      </c>
      <c r="E90" s="39">
        <v>174</v>
      </c>
      <c r="F90" s="45">
        <v>22000</v>
      </c>
      <c r="G90" s="71"/>
      <c r="H90" s="71"/>
      <c r="I90" s="71"/>
      <c r="J90" s="71"/>
    </row>
    <row r="91" spans="1:10" x14ac:dyDescent="0.3">
      <c r="A91" s="38" t="s">
        <v>70</v>
      </c>
      <c r="B91" s="38" t="s">
        <v>87</v>
      </c>
      <c r="C91" s="39">
        <v>1992</v>
      </c>
      <c r="D91" s="39">
        <v>23000</v>
      </c>
      <c r="E91" s="39">
        <v>45</v>
      </c>
      <c r="F91" s="45">
        <v>7500</v>
      </c>
      <c r="G91" s="71"/>
      <c r="H91" s="71"/>
      <c r="I91" s="71"/>
      <c r="J91" s="71"/>
    </row>
    <row r="92" spans="1:10" x14ac:dyDescent="0.3">
      <c r="A92" s="38" t="s">
        <v>70</v>
      </c>
      <c r="B92" s="38" t="s">
        <v>87</v>
      </c>
      <c r="C92" s="39">
        <v>1993</v>
      </c>
      <c r="D92" s="39">
        <v>21000</v>
      </c>
      <c r="E92" s="39">
        <v>55</v>
      </c>
      <c r="F92" s="45">
        <v>8500</v>
      </c>
      <c r="G92" s="71"/>
      <c r="H92" s="71"/>
      <c r="I92" s="71"/>
      <c r="J92" s="71"/>
    </row>
    <row r="93" spans="1:10" x14ac:dyDescent="0.3">
      <c r="A93" s="38" t="s">
        <v>20</v>
      </c>
      <c r="B93" s="38" t="s">
        <v>88</v>
      </c>
      <c r="C93" s="39">
        <v>1993</v>
      </c>
      <c r="D93" s="39">
        <v>63000</v>
      </c>
      <c r="E93" s="39">
        <v>167</v>
      </c>
      <c r="F93" s="45">
        <v>29500</v>
      </c>
      <c r="G93" s="71"/>
      <c r="H93" s="71"/>
      <c r="I93" s="71"/>
      <c r="J93" s="71"/>
    </row>
    <row r="94" spans="1:10" x14ac:dyDescent="0.3">
      <c r="A94" s="38" t="s">
        <v>82</v>
      </c>
      <c r="B94" s="38" t="s">
        <v>89</v>
      </c>
      <c r="C94" s="39">
        <v>1991</v>
      </c>
      <c r="D94" s="39">
        <v>93000</v>
      </c>
      <c r="E94" s="39">
        <v>145</v>
      </c>
      <c r="F94" s="45">
        <v>10000</v>
      </c>
      <c r="G94" s="71"/>
      <c r="H94" s="71"/>
      <c r="I94" s="71"/>
      <c r="J94" s="71"/>
    </row>
    <row r="95" spans="1:10" x14ac:dyDescent="0.3">
      <c r="A95" s="38" t="s">
        <v>82</v>
      </c>
      <c r="B95" s="38" t="s">
        <v>89</v>
      </c>
      <c r="C95" s="39">
        <v>1993</v>
      </c>
      <c r="D95" s="39">
        <v>27000</v>
      </c>
      <c r="E95" s="39">
        <v>196</v>
      </c>
      <c r="F95" s="45">
        <v>30000</v>
      </c>
      <c r="G95" s="71"/>
      <c r="H95" s="71"/>
      <c r="I95" s="71"/>
      <c r="J95" s="71"/>
    </row>
    <row r="96" spans="1:10" x14ac:dyDescent="0.3">
      <c r="A96" s="38" t="s">
        <v>82</v>
      </c>
      <c r="B96" s="38" t="s">
        <v>90</v>
      </c>
      <c r="C96" s="39">
        <v>1991</v>
      </c>
      <c r="D96" s="39">
        <v>45000</v>
      </c>
      <c r="E96" s="39">
        <v>120</v>
      </c>
      <c r="F96" s="45">
        <v>12000</v>
      </c>
      <c r="G96" s="71"/>
      <c r="H96" s="71"/>
      <c r="I96" s="71"/>
      <c r="J96" s="71"/>
    </row>
    <row r="97" spans="1:14" x14ac:dyDescent="0.3">
      <c r="A97" s="38" t="s">
        <v>82</v>
      </c>
      <c r="B97" s="38" t="s">
        <v>90</v>
      </c>
      <c r="C97" s="39">
        <v>1992</v>
      </c>
      <c r="D97" s="39">
        <v>32000</v>
      </c>
      <c r="E97" s="39">
        <v>135</v>
      </c>
      <c r="F97" s="45">
        <v>15000</v>
      </c>
      <c r="G97" s="71"/>
      <c r="H97" s="71"/>
      <c r="I97" s="71"/>
      <c r="J97" s="71"/>
    </row>
    <row r="98" spans="1:14" x14ac:dyDescent="0.3">
      <c r="A98" s="38" t="s">
        <v>82</v>
      </c>
      <c r="B98" s="38" t="s">
        <v>91</v>
      </c>
      <c r="C98" s="39">
        <v>1988</v>
      </c>
      <c r="D98" s="39">
        <v>112000</v>
      </c>
      <c r="E98" s="39">
        <v>120</v>
      </c>
      <c r="F98" s="45">
        <v>5000</v>
      </c>
      <c r="G98" s="71"/>
      <c r="H98" s="71"/>
      <c r="I98" s="71"/>
      <c r="J98" s="71"/>
    </row>
    <row r="99" spans="1:14" x14ac:dyDescent="0.3">
      <c r="A99" s="38" t="s">
        <v>82</v>
      </c>
      <c r="B99" s="38" t="s">
        <v>92</v>
      </c>
      <c r="C99" s="39">
        <v>1989</v>
      </c>
      <c r="D99" s="39">
        <v>67000</v>
      </c>
      <c r="E99" s="39">
        <v>145</v>
      </c>
      <c r="F99" s="45">
        <v>15000</v>
      </c>
      <c r="G99" s="71"/>
      <c r="H99" s="71"/>
      <c r="I99" s="71"/>
      <c r="J99" s="71"/>
    </row>
    <row r="100" spans="1:14" x14ac:dyDescent="0.3">
      <c r="A100" s="38" t="s">
        <v>82</v>
      </c>
      <c r="B100" s="38" t="s">
        <v>93</v>
      </c>
      <c r="C100" s="39">
        <v>1978</v>
      </c>
      <c r="D100" s="39">
        <v>145000</v>
      </c>
      <c r="E100" s="39">
        <v>72</v>
      </c>
      <c r="F100" s="45">
        <v>3000</v>
      </c>
      <c r="G100" s="71"/>
      <c r="H100" s="71"/>
      <c r="I100" s="71"/>
      <c r="J100" s="71"/>
    </row>
    <row r="101" spans="1:14" x14ac:dyDescent="0.3">
      <c r="A101" s="38" t="s">
        <v>70</v>
      </c>
      <c r="B101" s="38" t="s">
        <v>94</v>
      </c>
      <c r="C101" s="39">
        <v>1991</v>
      </c>
      <c r="D101" s="39">
        <v>54000</v>
      </c>
      <c r="E101" s="39">
        <v>115</v>
      </c>
      <c r="F101" s="45">
        <v>12500</v>
      </c>
      <c r="G101" s="71"/>
      <c r="H101" s="71"/>
      <c r="I101" s="71"/>
      <c r="J101" s="71"/>
    </row>
    <row r="102" spans="1:14" x14ac:dyDescent="0.3">
      <c r="A102" s="38" t="s">
        <v>70</v>
      </c>
      <c r="B102" s="38" t="s">
        <v>94</v>
      </c>
      <c r="C102" s="39">
        <v>1991</v>
      </c>
      <c r="D102" s="39">
        <v>63000</v>
      </c>
      <c r="E102" s="39">
        <v>90</v>
      </c>
      <c r="F102" s="45">
        <v>11500</v>
      </c>
      <c r="G102" s="71"/>
      <c r="H102" s="71"/>
      <c r="I102" s="71"/>
      <c r="J102" s="71"/>
    </row>
    <row r="103" spans="1:14" x14ac:dyDescent="0.3">
      <c r="A103" s="38" t="s">
        <v>70</v>
      </c>
      <c r="B103" s="38" t="s">
        <v>94</v>
      </c>
      <c r="C103" s="39">
        <v>1991</v>
      </c>
      <c r="D103" s="39">
        <v>45000</v>
      </c>
      <c r="E103" s="39">
        <v>90</v>
      </c>
      <c r="F103" s="45">
        <v>12500</v>
      </c>
      <c r="G103" s="71"/>
      <c r="H103" s="71"/>
      <c r="I103" s="71"/>
      <c r="J103" s="71"/>
    </row>
    <row r="104" spans="1:14" x14ac:dyDescent="0.3">
      <c r="J104" s="40"/>
    </row>
    <row r="105" spans="1:14" x14ac:dyDescent="0.3">
      <c r="I105" s="46" t="s">
        <v>95</v>
      </c>
      <c r="J105" s="71"/>
      <c r="M105" s="47" t="str">
        <f>N105</f>
        <v/>
      </c>
      <c r="N105" s="47" t="str">
        <f>IF(Autos!J105="","",IF(Autos!J105=Autos_L!J105,1,0))</f>
        <v/>
      </c>
    </row>
    <row r="106" spans="1:14" x14ac:dyDescent="0.3">
      <c r="I106" s="46" t="s">
        <v>96</v>
      </c>
      <c r="J106" s="71"/>
      <c r="M106" s="47" t="str">
        <f>N106</f>
        <v/>
      </c>
      <c r="N106" s="47" t="str">
        <f>IF(Autos!J106="","",IF(Autos!J106=Autos_L!J106,1,0))</f>
        <v/>
      </c>
    </row>
    <row r="107" spans="1:14" x14ac:dyDescent="0.3">
      <c r="I107" s="46" t="s">
        <v>97</v>
      </c>
      <c r="J107" s="71"/>
      <c r="M107" s="47" t="str">
        <f>N107</f>
        <v/>
      </c>
      <c r="N107" s="47" t="str">
        <f>IF(Autos!J107="","",IF(Autos!J107=Autos_L!J107,1,0))</f>
        <v/>
      </c>
    </row>
    <row r="108" spans="1:14" x14ac:dyDescent="0.3">
      <c r="I108" s="46" t="s">
        <v>98</v>
      </c>
      <c r="J108" s="71"/>
      <c r="M108" s="47" t="str">
        <f>N108</f>
        <v/>
      </c>
      <c r="N108" s="47" t="str">
        <f>IF(Autos!J108="","",IF(Autos!J108=Autos_L!J108,1,0))</f>
        <v/>
      </c>
    </row>
  </sheetData>
  <phoneticPr fontId="0" type="noConversion"/>
  <conditionalFormatting sqref="M105:M108">
    <cfRule type="cellIs" dxfId="5" priority="1" stopIfTrue="1" operator="equal">
      <formula>"richtig"</formula>
    </cfRule>
    <cfRule type="cellIs" dxfId="4" priority="2" stopIfTrue="1" operator="equal">
      <formula>"falsch"</formula>
    </cfRule>
  </conditionalFormatting>
  <printOptions gridLines="1" gridLinesSet="0"/>
  <pageMargins left="0.78740157499999996" right="0.78740157499999996" top="0.984251969" bottom="0.984251969" header="0.4921259845" footer="0.4921259845"/>
  <pageSetup paperSize="9" orientation="portrait" horizontalDpi="0" r:id="rId1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10"/>
  <sheetViews>
    <sheetView workbookViewId="0">
      <pane ySplit="6" topLeftCell="A7" activePane="bottomLeft" state="frozen"/>
      <selection pane="bottomLeft" activeCell="A7" sqref="A7"/>
    </sheetView>
  </sheetViews>
  <sheetFormatPr baseColWidth="10" defaultColWidth="11.44140625" defaultRowHeight="13.2" x14ac:dyDescent="0.3"/>
  <cols>
    <col min="1" max="2" width="11.6640625" style="38" customWidth="1"/>
    <col min="3" max="3" width="9.5546875" style="39" customWidth="1"/>
    <col min="4" max="4" width="7.6640625" style="39" customWidth="1"/>
    <col min="5" max="5" width="4.6640625" style="39" customWidth="1"/>
    <col min="6" max="6" width="9.88671875" style="40" customWidth="1"/>
    <col min="7" max="7" width="16.44140625" style="40" bestFit="1" customWidth="1"/>
    <col min="8" max="8" width="12.5546875" style="40" customWidth="1"/>
    <col min="9" max="9" width="14" style="40" customWidth="1"/>
    <col min="10" max="10" width="18.109375" style="37" customWidth="1"/>
    <col min="11" max="11" width="6.5546875" style="37" customWidth="1"/>
    <col min="12" max="12" width="2.109375" style="37" bestFit="1" customWidth="1"/>
    <col min="13" max="13" width="12.109375" style="37" bestFit="1" customWidth="1"/>
    <col min="14" max="14" width="0" style="37" hidden="1" customWidth="1"/>
    <col min="15" max="16384" width="11.44140625" style="37"/>
  </cols>
  <sheetData>
    <row r="1" spans="1:11" ht="15.6" x14ac:dyDescent="0.3">
      <c r="A1" s="49" t="s">
        <v>117</v>
      </c>
      <c r="B1" s="50" t="s">
        <v>0</v>
      </c>
      <c r="C1" s="51"/>
      <c r="D1" s="51"/>
      <c r="E1" s="52" t="s">
        <v>1</v>
      </c>
      <c r="F1" s="53" t="s">
        <v>120</v>
      </c>
      <c r="G1" s="50"/>
      <c r="H1" s="50"/>
      <c r="I1" s="50"/>
      <c r="J1" s="50"/>
      <c r="K1" s="36"/>
    </row>
    <row r="2" spans="1:11" ht="15.6" x14ac:dyDescent="0.3">
      <c r="A2" s="49"/>
      <c r="B2" s="49"/>
      <c r="C2" s="49"/>
      <c r="D2" s="51"/>
      <c r="E2" s="52" t="s">
        <v>1</v>
      </c>
      <c r="F2" s="53" t="s">
        <v>121</v>
      </c>
      <c r="G2" s="50"/>
      <c r="H2" s="50"/>
      <c r="I2" s="50"/>
      <c r="J2" s="50"/>
      <c r="K2" s="36"/>
    </row>
    <row r="3" spans="1:11" ht="15.6" x14ac:dyDescent="0.3">
      <c r="A3" s="49"/>
      <c r="B3" s="49"/>
      <c r="C3" s="49"/>
      <c r="D3" s="51"/>
      <c r="E3" s="52" t="s">
        <v>1</v>
      </c>
      <c r="F3" s="53" t="s">
        <v>122</v>
      </c>
      <c r="G3" s="50"/>
      <c r="H3" s="50"/>
      <c r="I3" s="50"/>
      <c r="J3" s="50"/>
      <c r="K3" s="36"/>
    </row>
    <row r="4" spans="1:11" ht="15.6" x14ac:dyDescent="0.3">
      <c r="A4" s="49"/>
      <c r="B4" s="53" t="s">
        <v>123</v>
      </c>
      <c r="C4" s="49"/>
      <c r="D4" s="51"/>
      <c r="E4" s="50"/>
      <c r="F4" s="50"/>
      <c r="G4" s="50"/>
      <c r="H4" s="50"/>
      <c r="I4" s="50"/>
      <c r="J4" s="50"/>
      <c r="K4" s="36"/>
    </row>
    <row r="5" spans="1:11" ht="5.25" customHeight="1" x14ac:dyDescent="0.3"/>
    <row r="6" spans="1:11" ht="13.8" x14ac:dyDescent="0.3">
      <c r="A6" s="41" t="s">
        <v>2</v>
      </c>
      <c r="B6" s="41" t="s">
        <v>3</v>
      </c>
      <c r="C6" s="42" t="s">
        <v>4</v>
      </c>
      <c r="D6" s="42" t="s">
        <v>5</v>
      </c>
      <c r="E6" s="42" t="s">
        <v>6</v>
      </c>
      <c r="F6" s="43" t="s">
        <v>7</v>
      </c>
      <c r="G6" s="44" t="s">
        <v>8</v>
      </c>
      <c r="H6" s="44" t="s">
        <v>9</v>
      </c>
      <c r="I6" s="44" t="s">
        <v>10</v>
      </c>
      <c r="J6" s="44" t="s">
        <v>11</v>
      </c>
    </row>
    <row r="7" spans="1:11" ht="13.8" x14ac:dyDescent="0.3">
      <c r="A7" s="38" t="s">
        <v>12</v>
      </c>
      <c r="B7" s="38" t="s">
        <v>13</v>
      </c>
      <c r="C7" s="39">
        <v>1989</v>
      </c>
      <c r="D7" s="39">
        <v>110000</v>
      </c>
      <c r="E7" s="39">
        <v>115</v>
      </c>
      <c r="F7" s="45">
        <v>9500</v>
      </c>
      <c r="G7" s="71" t="str">
        <f>IF(C7&lt;1988,500,"")</f>
        <v/>
      </c>
      <c r="H7" s="71" t="str">
        <f>IF(D7&lt;80000,600,"")</f>
        <v/>
      </c>
      <c r="I7" s="71" t="str">
        <f>IF(E7&gt;130,1000,"")</f>
        <v/>
      </c>
      <c r="J7" s="71">
        <f>SUM(F7:I7)</f>
        <v>9500</v>
      </c>
    </row>
    <row r="8" spans="1:11" ht="13.8" x14ac:dyDescent="0.3">
      <c r="A8" s="38" t="s">
        <v>12</v>
      </c>
      <c r="B8" s="38" t="s">
        <v>14</v>
      </c>
      <c r="C8" s="39">
        <v>1990</v>
      </c>
      <c r="D8" s="39">
        <v>81000</v>
      </c>
      <c r="E8" s="39">
        <v>165</v>
      </c>
      <c r="F8" s="45">
        <v>16500</v>
      </c>
      <c r="G8" s="71" t="str">
        <f t="shared" ref="G8:G71" si="0">IF(C8&lt;1988,500,"")</f>
        <v/>
      </c>
      <c r="H8" s="71" t="str">
        <f t="shared" ref="H8:H71" si="1">IF(D8&lt;80000,600,"")</f>
        <v/>
      </c>
      <c r="I8" s="71">
        <f t="shared" ref="I8:I71" si="2">IF(E8&gt;130,1000,"")</f>
        <v>1000</v>
      </c>
      <c r="J8" s="71">
        <f t="shared" ref="J8:J71" si="3">SUM(F8:I8)</f>
        <v>17500</v>
      </c>
    </row>
    <row r="9" spans="1:11" ht="13.8" x14ac:dyDescent="0.3">
      <c r="A9" s="38" t="s">
        <v>12</v>
      </c>
      <c r="B9" s="38" t="s">
        <v>14</v>
      </c>
      <c r="C9" s="39">
        <v>1991</v>
      </c>
      <c r="D9" s="39">
        <v>63000</v>
      </c>
      <c r="E9" s="39">
        <v>165</v>
      </c>
      <c r="F9" s="45">
        <v>19000</v>
      </c>
      <c r="G9" s="71" t="str">
        <f t="shared" si="0"/>
        <v/>
      </c>
      <c r="H9" s="71">
        <f t="shared" si="1"/>
        <v>600</v>
      </c>
      <c r="I9" s="71">
        <f t="shared" si="2"/>
        <v>1000</v>
      </c>
      <c r="J9" s="71">
        <f t="shared" si="3"/>
        <v>20600</v>
      </c>
    </row>
    <row r="10" spans="1:11" ht="13.8" x14ac:dyDescent="0.3">
      <c r="A10" s="38" t="s">
        <v>15</v>
      </c>
      <c r="B10" s="38" t="s">
        <v>16</v>
      </c>
      <c r="C10" s="39">
        <v>1986</v>
      </c>
      <c r="D10" s="39">
        <v>78000</v>
      </c>
      <c r="E10" s="39">
        <v>92</v>
      </c>
      <c r="F10" s="45">
        <v>5000</v>
      </c>
      <c r="G10" s="71">
        <f t="shared" si="0"/>
        <v>500</v>
      </c>
      <c r="H10" s="71">
        <f t="shared" si="1"/>
        <v>600</v>
      </c>
      <c r="I10" s="71" t="str">
        <f t="shared" si="2"/>
        <v/>
      </c>
      <c r="J10" s="71">
        <f t="shared" si="3"/>
        <v>6100</v>
      </c>
    </row>
    <row r="11" spans="1:11" ht="13.8" x14ac:dyDescent="0.3">
      <c r="A11" s="38" t="s">
        <v>15</v>
      </c>
      <c r="B11" s="38" t="s">
        <v>17</v>
      </c>
      <c r="C11" s="39">
        <v>1993</v>
      </c>
      <c r="D11" s="39">
        <v>34000</v>
      </c>
      <c r="E11" s="39">
        <v>98</v>
      </c>
      <c r="F11" s="45">
        <v>10000</v>
      </c>
      <c r="G11" s="71" t="str">
        <f t="shared" si="0"/>
        <v/>
      </c>
      <c r="H11" s="71">
        <f t="shared" si="1"/>
        <v>600</v>
      </c>
      <c r="I11" s="71" t="str">
        <f t="shared" si="2"/>
        <v/>
      </c>
      <c r="J11" s="71">
        <f t="shared" si="3"/>
        <v>10600</v>
      </c>
    </row>
    <row r="12" spans="1:11" ht="13.8" x14ac:dyDescent="0.3">
      <c r="A12" s="38" t="s">
        <v>18</v>
      </c>
      <c r="B12" s="38" t="s">
        <v>19</v>
      </c>
      <c r="C12" s="39">
        <v>1978</v>
      </c>
      <c r="D12" s="39">
        <v>123000</v>
      </c>
      <c r="E12" s="39">
        <v>107</v>
      </c>
      <c r="F12" s="45">
        <v>8500</v>
      </c>
      <c r="G12" s="71">
        <f t="shared" si="0"/>
        <v>500</v>
      </c>
      <c r="H12" s="71" t="str">
        <f t="shared" si="1"/>
        <v/>
      </c>
      <c r="I12" s="71" t="str">
        <f t="shared" si="2"/>
        <v/>
      </c>
      <c r="J12" s="71">
        <f t="shared" si="3"/>
        <v>9000</v>
      </c>
    </row>
    <row r="13" spans="1:11" ht="13.8" x14ac:dyDescent="0.3">
      <c r="A13" s="38" t="s">
        <v>20</v>
      </c>
      <c r="B13" s="38" t="s">
        <v>21</v>
      </c>
      <c r="C13" s="39">
        <v>1990</v>
      </c>
      <c r="D13" s="39">
        <v>54000</v>
      </c>
      <c r="E13" s="39">
        <v>107</v>
      </c>
      <c r="F13" s="45">
        <v>12500</v>
      </c>
      <c r="G13" s="71" t="str">
        <f t="shared" si="0"/>
        <v/>
      </c>
      <c r="H13" s="71">
        <f t="shared" si="1"/>
        <v>600</v>
      </c>
      <c r="I13" s="71" t="str">
        <f t="shared" si="2"/>
        <v/>
      </c>
      <c r="J13" s="71">
        <f t="shared" si="3"/>
        <v>13100</v>
      </c>
    </row>
    <row r="14" spans="1:11" ht="13.8" x14ac:dyDescent="0.3">
      <c r="A14" s="38" t="s">
        <v>22</v>
      </c>
      <c r="B14" s="38" t="s">
        <v>23</v>
      </c>
      <c r="C14" s="39">
        <v>1990</v>
      </c>
      <c r="D14" s="39">
        <v>84000</v>
      </c>
      <c r="E14" s="39">
        <v>122</v>
      </c>
      <c r="F14" s="45">
        <v>22000</v>
      </c>
      <c r="G14" s="71" t="str">
        <f t="shared" si="0"/>
        <v/>
      </c>
      <c r="H14" s="71" t="str">
        <f t="shared" si="1"/>
        <v/>
      </c>
      <c r="I14" s="71" t="str">
        <f t="shared" si="2"/>
        <v/>
      </c>
      <c r="J14" s="71">
        <f t="shared" si="3"/>
        <v>22000</v>
      </c>
    </row>
    <row r="15" spans="1:11" ht="13.8" x14ac:dyDescent="0.3">
      <c r="A15" s="38" t="s">
        <v>22</v>
      </c>
      <c r="B15" s="38" t="s">
        <v>23</v>
      </c>
      <c r="C15" s="39">
        <v>1991</v>
      </c>
      <c r="D15" s="39">
        <v>67000</v>
      </c>
      <c r="E15" s="39">
        <v>122</v>
      </c>
      <c r="F15" s="45">
        <v>25000</v>
      </c>
      <c r="G15" s="71" t="str">
        <f t="shared" si="0"/>
        <v/>
      </c>
      <c r="H15" s="71">
        <f t="shared" si="1"/>
        <v>600</v>
      </c>
      <c r="I15" s="71" t="str">
        <f t="shared" si="2"/>
        <v/>
      </c>
      <c r="J15" s="71">
        <f t="shared" si="3"/>
        <v>25600</v>
      </c>
    </row>
    <row r="16" spans="1:11" ht="13.8" x14ac:dyDescent="0.3">
      <c r="A16" s="38" t="s">
        <v>22</v>
      </c>
      <c r="B16" s="38" t="s">
        <v>24</v>
      </c>
      <c r="C16" s="39">
        <v>1992</v>
      </c>
      <c r="D16" s="39">
        <v>42000</v>
      </c>
      <c r="E16" s="39">
        <v>136</v>
      </c>
      <c r="F16" s="45">
        <v>23500</v>
      </c>
      <c r="G16" s="71" t="str">
        <f t="shared" si="0"/>
        <v/>
      </c>
      <c r="H16" s="71">
        <f t="shared" si="1"/>
        <v>600</v>
      </c>
      <c r="I16" s="71">
        <f t="shared" si="2"/>
        <v>1000</v>
      </c>
      <c r="J16" s="71">
        <f t="shared" si="3"/>
        <v>25100</v>
      </c>
    </row>
    <row r="17" spans="1:10" ht="13.8" x14ac:dyDescent="0.3">
      <c r="A17" s="38" t="s">
        <v>12</v>
      </c>
      <c r="B17" s="38" t="s">
        <v>25</v>
      </c>
      <c r="C17" s="39">
        <v>1991</v>
      </c>
      <c r="D17" s="39">
        <v>87000</v>
      </c>
      <c r="E17" s="39">
        <v>184</v>
      </c>
      <c r="F17" s="45">
        <v>16000</v>
      </c>
      <c r="G17" s="71" t="str">
        <f t="shared" si="0"/>
        <v/>
      </c>
      <c r="H17" s="71" t="str">
        <f t="shared" si="1"/>
        <v/>
      </c>
      <c r="I17" s="71">
        <f t="shared" si="2"/>
        <v>1000</v>
      </c>
      <c r="J17" s="71">
        <f t="shared" si="3"/>
        <v>17000</v>
      </c>
    </row>
    <row r="18" spans="1:10" ht="13.8" x14ac:dyDescent="0.3">
      <c r="A18" s="38" t="s">
        <v>15</v>
      </c>
      <c r="B18" s="38" t="s">
        <v>26</v>
      </c>
      <c r="C18" s="39">
        <v>1990</v>
      </c>
      <c r="D18" s="39">
        <v>72000</v>
      </c>
      <c r="E18" s="39">
        <v>90</v>
      </c>
      <c r="F18" s="45">
        <v>8000</v>
      </c>
      <c r="G18" s="71" t="str">
        <f t="shared" si="0"/>
        <v/>
      </c>
      <c r="H18" s="71">
        <f t="shared" si="1"/>
        <v>600</v>
      </c>
      <c r="I18" s="71" t="str">
        <f t="shared" si="2"/>
        <v/>
      </c>
      <c r="J18" s="71">
        <f t="shared" si="3"/>
        <v>8600</v>
      </c>
    </row>
    <row r="19" spans="1:10" ht="13.8" x14ac:dyDescent="0.3">
      <c r="A19" s="38" t="s">
        <v>15</v>
      </c>
      <c r="B19" s="38" t="s">
        <v>27</v>
      </c>
      <c r="C19" s="39">
        <v>1990</v>
      </c>
      <c r="D19" s="39">
        <v>63000</v>
      </c>
      <c r="E19" s="39">
        <v>101</v>
      </c>
      <c r="F19" s="45">
        <v>10000</v>
      </c>
      <c r="G19" s="71" t="str">
        <f t="shared" si="0"/>
        <v/>
      </c>
      <c r="H19" s="71">
        <f t="shared" si="1"/>
        <v>600</v>
      </c>
      <c r="I19" s="71" t="str">
        <f t="shared" si="2"/>
        <v/>
      </c>
      <c r="J19" s="71">
        <f t="shared" si="3"/>
        <v>10600</v>
      </c>
    </row>
    <row r="20" spans="1:10" ht="13.8" x14ac:dyDescent="0.3">
      <c r="A20" s="38" t="s">
        <v>15</v>
      </c>
      <c r="B20" s="38" t="s">
        <v>28</v>
      </c>
      <c r="C20" s="39">
        <v>1992</v>
      </c>
      <c r="D20" s="39">
        <v>47000</v>
      </c>
      <c r="E20" s="39">
        <v>121</v>
      </c>
      <c r="F20" s="45">
        <v>12000</v>
      </c>
      <c r="G20" s="71" t="str">
        <f t="shared" si="0"/>
        <v/>
      </c>
      <c r="H20" s="71">
        <f t="shared" si="1"/>
        <v>600</v>
      </c>
      <c r="I20" s="71" t="str">
        <f t="shared" si="2"/>
        <v/>
      </c>
      <c r="J20" s="71">
        <f t="shared" si="3"/>
        <v>12600</v>
      </c>
    </row>
    <row r="21" spans="1:10" ht="13.8" x14ac:dyDescent="0.3">
      <c r="A21" s="38" t="s">
        <v>15</v>
      </c>
      <c r="B21" s="38" t="s">
        <v>28</v>
      </c>
      <c r="C21" s="39">
        <v>1993</v>
      </c>
      <c r="D21" s="39">
        <v>28000</v>
      </c>
      <c r="E21" s="39">
        <v>121</v>
      </c>
      <c r="F21" s="45">
        <v>17500</v>
      </c>
      <c r="G21" s="71" t="str">
        <f t="shared" si="0"/>
        <v/>
      </c>
      <c r="H21" s="71">
        <f t="shared" si="1"/>
        <v>600</v>
      </c>
      <c r="I21" s="71" t="str">
        <f t="shared" si="2"/>
        <v/>
      </c>
      <c r="J21" s="71">
        <f t="shared" si="3"/>
        <v>18100</v>
      </c>
    </row>
    <row r="22" spans="1:10" ht="13.8" x14ac:dyDescent="0.3">
      <c r="A22" s="38" t="s">
        <v>20</v>
      </c>
      <c r="B22" s="38" t="s">
        <v>29</v>
      </c>
      <c r="C22" s="39">
        <v>1991</v>
      </c>
      <c r="D22" s="39">
        <v>72000</v>
      </c>
      <c r="E22" s="39">
        <v>107</v>
      </c>
      <c r="F22" s="45">
        <v>10000</v>
      </c>
      <c r="G22" s="71" t="str">
        <f t="shared" si="0"/>
        <v/>
      </c>
      <c r="H22" s="71">
        <f t="shared" si="1"/>
        <v>600</v>
      </c>
      <c r="I22" s="71" t="str">
        <f t="shared" si="2"/>
        <v/>
      </c>
      <c r="J22" s="71">
        <f t="shared" si="3"/>
        <v>10600</v>
      </c>
    </row>
    <row r="23" spans="1:10" ht="13.8" x14ac:dyDescent="0.3">
      <c r="A23" s="38" t="s">
        <v>20</v>
      </c>
      <c r="B23" s="38" t="s">
        <v>30</v>
      </c>
      <c r="C23" s="39">
        <v>1992</v>
      </c>
      <c r="D23" s="39">
        <v>48000</v>
      </c>
      <c r="E23" s="39">
        <v>157</v>
      </c>
      <c r="F23" s="45">
        <v>20500</v>
      </c>
      <c r="G23" s="71" t="str">
        <f t="shared" si="0"/>
        <v/>
      </c>
      <c r="H23" s="71">
        <f t="shared" si="1"/>
        <v>600</v>
      </c>
      <c r="I23" s="71">
        <f t="shared" si="2"/>
        <v>1000</v>
      </c>
      <c r="J23" s="71">
        <f t="shared" si="3"/>
        <v>22100</v>
      </c>
    </row>
    <row r="24" spans="1:10" ht="13.8" x14ac:dyDescent="0.3">
      <c r="A24" s="38" t="s">
        <v>22</v>
      </c>
      <c r="B24" s="38" t="s">
        <v>31</v>
      </c>
      <c r="C24" s="39">
        <v>1992</v>
      </c>
      <c r="D24" s="39">
        <v>34000</v>
      </c>
      <c r="E24" s="39">
        <v>150</v>
      </c>
      <c r="F24" s="45">
        <v>31000</v>
      </c>
      <c r="G24" s="71" t="str">
        <f t="shared" si="0"/>
        <v/>
      </c>
      <c r="H24" s="71">
        <f t="shared" si="1"/>
        <v>600</v>
      </c>
      <c r="I24" s="71">
        <f t="shared" si="2"/>
        <v>1000</v>
      </c>
      <c r="J24" s="71">
        <f t="shared" si="3"/>
        <v>32600</v>
      </c>
    </row>
    <row r="25" spans="1:10" ht="13.8" x14ac:dyDescent="0.3">
      <c r="A25" s="38" t="s">
        <v>22</v>
      </c>
      <c r="B25" s="38" t="s">
        <v>31</v>
      </c>
      <c r="C25" s="39">
        <v>1993</v>
      </c>
      <c r="D25" s="39">
        <v>24000</v>
      </c>
      <c r="E25" s="39">
        <v>150</v>
      </c>
      <c r="F25" s="45">
        <v>36000</v>
      </c>
      <c r="G25" s="71" t="str">
        <f t="shared" si="0"/>
        <v/>
      </c>
      <c r="H25" s="71">
        <f t="shared" si="1"/>
        <v>600</v>
      </c>
      <c r="I25" s="71">
        <f t="shared" si="2"/>
        <v>1000</v>
      </c>
      <c r="J25" s="71">
        <f t="shared" si="3"/>
        <v>37600</v>
      </c>
    </row>
    <row r="26" spans="1:10" ht="13.8" x14ac:dyDescent="0.3">
      <c r="A26" s="38" t="s">
        <v>22</v>
      </c>
      <c r="B26" s="38" t="s">
        <v>32</v>
      </c>
      <c r="C26" s="39">
        <v>1989</v>
      </c>
      <c r="D26" s="39">
        <v>125000</v>
      </c>
      <c r="E26" s="39">
        <v>136</v>
      </c>
      <c r="F26" s="45">
        <v>21000</v>
      </c>
      <c r="G26" s="71" t="str">
        <f t="shared" si="0"/>
        <v/>
      </c>
      <c r="H26" s="71" t="str">
        <f t="shared" si="1"/>
        <v/>
      </c>
      <c r="I26" s="71">
        <f t="shared" si="2"/>
        <v>1000</v>
      </c>
      <c r="J26" s="71">
        <f t="shared" si="3"/>
        <v>22000</v>
      </c>
    </row>
    <row r="27" spans="1:10" ht="13.8" x14ac:dyDescent="0.3">
      <c r="A27" s="38" t="s">
        <v>22</v>
      </c>
      <c r="B27" s="38" t="s">
        <v>33</v>
      </c>
      <c r="C27" s="39">
        <v>1987</v>
      </c>
      <c r="D27" s="39">
        <v>145000</v>
      </c>
      <c r="E27" s="39">
        <v>136</v>
      </c>
      <c r="F27" s="45">
        <v>17500</v>
      </c>
      <c r="G27" s="71">
        <f t="shared" si="0"/>
        <v>500</v>
      </c>
      <c r="H27" s="71" t="str">
        <f t="shared" si="1"/>
        <v/>
      </c>
      <c r="I27" s="71">
        <f t="shared" si="2"/>
        <v>1000</v>
      </c>
      <c r="J27" s="71">
        <f t="shared" si="3"/>
        <v>19000</v>
      </c>
    </row>
    <row r="28" spans="1:10" ht="13.8" x14ac:dyDescent="0.3">
      <c r="A28" s="38" t="s">
        <v>18</v>
      </c>
      <c r="B28" s="38" t="s">
        <v>34</v>
      </c>
      <c r="C28" s="39">
        <v>1985</v>
      </c>
      <c r="D28" s="39">
        <v>157000</v>
      </c>
      <c r="E28" s="39">
        <v>117</v>
      </c>
      <c r="F28" s="45">
        <v>7500</v>
      </c>
      <c r="G28" s="71">
        <f t="shared" si="0"/>
        <v>500</v>
      </c>
      <c r="H28" s="71" t="str">
        <f t="shared" si="1"/>
        <v/>
      </c>
      <c r="I28" s="71" t="str">
        <f t="shared" si="2"/>
        <v/>
      </c>
      <c r="J28" s="71">
        <f t="shared" si="3"/>
        <v>8000</v>
      </c>
    </row>
    <row r="29" spans="1:10" ht="13.8" x14ac:dyDescent="0.3">
      <c r="A29" s="38" t="s">
        <v>18</v>
      </c>
      <c r="B29" s="38" t="s">
        <v>35</v>
      </c>
      <c r="C29" s="39">
        <v>1987</v>
      </c>
      <c r="D29" s="39">
        <v>144000</v>
      </c>
      <c r="E29" s="39">
        <v>117</v>
      </c>
      <c r="F29" s="45">
        <v>8500</v>
      </c>
      <c r="G29" s="71">
        <f t="shared" si="0"/>
        <v>500</v>
      </c>
      <c r="H29" s="71" t="str">
        <f t="shared" si="1"/>
        <v/>
      </c>
      <c r="I29" s="71" t="str">
        <f t="shared" si="2"/>
        <v/>
      </c>
      <c r="J29" s="71">
        <f t="shared" si="3"/>
        <v>9000</v>
      </c>
    </row>
    <row r="30" spans="1:10" ht="13.8" x14ac:dyDescent="0.3">
      <c r="A30" s="38" t="s">
        <v>18</v>
      </c>
      <c r="B30" s="38" t="s">
        <v>36</v>
      </c>
      <c r="C30" s="39">
        <v>1988</v>
      </c>
      <c r="D30" s="39">
        <v>115000</v>
      </c>
      <c r="E30" s="39">
        <v>135</v>
      </c>
      <c r="F30" s="45">
        <v>9500</v>
      </c>
      <c r="G30" s="71" t="str">
        <f t="shared" si="0"/>
        <v/>
      </c>
      <c r="H30" s="71" t="str">
        <f t="shared" si="1"/>
        <v/>
      </c>
      <c r="I30" s="71">
        <f t="shared" si="2"/>
        <v>1000</v>
      </c>
      <c r="J30" s="71">
        <f t="shared" si="3"/>
        <v>10500</v>
      </c>
    </row>
    <row r="31" spans="1:10" ht="13.8" x14ac:dyDescent="0.3">
      <c r="A31" s="38" t="s">
        <v>20</v>
      </c>
      <c r="B31" s="38" t="s">
        <v>37</v>
      </c>
      <c r="C31" s="39">
        <v>1985</v>
      </c>
      <c r="D31" s="39">
        <v>145000</v>
      </c>
      <c r="E31" s="39">
        <v>145</v>
      </c>
      <c r="F31" s="45">
        <v>3500</v>
      </c>
      <c r="G31" s="71">
        <f t="shared" si="0"/>
        <v>500</v>
      </c>
      <c r="H31" s="71" t="str">
        <f t="shared" si="1"/>
        <v/>
      </c>
      <c r="I31" s="71">
        <f t="shared" si="2"/>
        <v>1000</v>
      </c>
      <c r="J31" s="71">
        <f t="shared" si="3"/>
        <v>5000</v>
      </c>
    </row>
    <row r="32" spans="1:10" ht="13.8" x14ac:dyDescent="0.3">
      <c r="A32" s="38" t="s">
        <v>22</v>
      </c>
      <c r="B32" s="38" t="s">
        <v>38</v>
      </c>
      <c r="C32" s="39">
        <v>1988</v>
      </c>
      <c r="D32" s="39">
        <v>113000</v>
      </c>
      <c r="E32" s="39">
        <v>150</v>
      </c>
      <c r="F32" s="45">
        <v>19500</v>
      </c>
      <c r="G32" s="71" t="str">
        <f t="shared" si="0"/>
        <v/>
      </c>
      <c r="H32" s="71" t="str">
        <f t="shared" si="1"/>
        <v/>
      </c>
      <c r="I32" s="71">
        <f t="shared" si="2"/>
        <v>1000</v>
      </c>
      <c r="J32" s="71">
        <f t="shared" si="3"/>
        <v>20500</v>
      </c>
    </row>
    <row r="33" spans="1:10" ht="13.8" x14ac:dyDescent="0.3">
      <c r="A33" s="38" t="s">
        <v>22</v>
      </c>
      <c r="B33" s="38" t="s">
        <v>39</v>
      </c>
      <c r="C33" s="39">
        <v>1978</v>
      </c>
      <c r="D33" s="39">
        <v>230000</v>
      </c>
      <c r="E33" s="39">
        <v>170</v>
      </c>
      <c r="F33" s="45">
        <v>5500</v>
      </c>
      <c r="G33" s="71">
        <f t="shared" si="0"/>
        <v>500</v>
      </c>
      <c r="H33" s="71" t="str">
        <f t="shared" si="1"/>
        <v/>
      </c>
      <c r="I33" s="71">
        <f t="shared" si="2"/>
        <v>1000</v>
      </c>
      <c r="J33" s="71">
        <f t="shared" si="3"/>
        <v>7000</v>
      </c>
    </row>
    <row r="34" spans="1:10" ht="13.8" x14ac:dyDescent="0.3">
      <c r="A34" s="38" t="s">
        <v>22</v>
      </c>
      <c r="B34" s="38" t="s">
        <v>40</v>
      </c>
      <c r="C34" s="39">
        <v>1992</v>
      </c>
      <c r="D34" s="39">
        <v>75000</v>
      </c>
      <c r="E34" s="39">
        <v>180</v>
      </c>
      <c r="F34" s="45">
        <v>35000</v>
      </c>
      <c r="G34" s="71" t="str">
        <f t="shared" si="0"/>
        <v/>
      </c>
      <c r="H34" s="71">
        <f t="shared" si="1"/>
        <v>600</v>
      </c>
      <c r="I34" s="71">
        <f t="shared" si="2"/>
        <v>1000</v>
      </c>
      <c r="J34" s="71">
        <f t="shared" si="3"/>
        <v>36600</v>
      </c>
    </row>
    <row r="35" spans="1:10" ht="13.8" x14ac:dyDescent="0.3">
      <c r="A35" s="38" t="s">
        <v>22</v>
      </c>
      <c r="B35" s="38" t="s">
        <v>41</v>
      </c>
      <c r="C35" s="39">
        <v>1990</v>
      </c>
      <c r="D35" s="39">
        <v>101000</v>
      </c>
      <c r="E35" s="39">
        <v>180</v>
      </c>
      <c r="F35" s="45">
        <v>31500</v>
      </c>
      <c r="G35" s="71" t="str">
        <f t="shared" si="0"/>
        <v/>
      </c>
      <c r="H35" s="71" t="str">
        <f t="shared" si="1"/>
        <v/>
      </c>
      <c r="I35" s="71">
        <f t="shared" si="2"/>
        <v>1000</v>
      </c>
      <c r="J35" s="71">
        <f t="shared" si="3"/>
        <v>32500</v>
      </c>
    </row>
    <row r="36" spans="1:10" ht="13.8" x14ac:dyDescent="0.3">
      <c r="A36" s="38" t="s">
        <v>22</v>
      </c>
      <c r="B36" s="38" t="s">
        <v>41</v>
      </c>
      <c r="C36" s="39">
        <v>1991</v>
      </c>
      <c r="D36" s="39">
        <v>90000</v>
      </c>
      <c r="E36" s="39">
        <v>180</v>
      </c>
      <c r="F36" s="45">
        <v>40500</v>
      </c>
      <c r="G36" s="71" t="str">
        <f t="shared" si="0"/>
        <v/>
      </c>
      <c r="H36" s="71" t="str">
        <f t="shared" si="1"/>
        <v/>
      </c>
      <c r="I36" s="71">
        <f t="shared" si="2"/>
        <v>1000</v>
      </c>
      <c r="J36" s="71">
        <f t="shared" si="3"/>
        <v>41500</v>
      </c>
    </row>
    <row r="37" spans="1:10" ht="13.8" x14ac:dyDescent="0.3">
      <c r="A37" s="38" t="s">
        <v>15</v>
      </c>
      <c r="B37" s="38" t="s">
        <v>42</v>
      </c>
      <c r="C37" s="39">
        <v>1989</v>
      </c>
      <c r="D37" s="39">
        <v>92000</v>
      </c>
      <c r="E37" s="39">
        <v>90</v>
      </c>
      <c r="F37" s="45">
        <v>8000</v>
      </c>
      <c r="G37" s="71" t="str">
        <f t="shared" si="0"/>
        <v/>
      </c>
      <c r="H37" s="71" t="str">
        <f t="shared" si="1"/>
        <v/>
      </c>
      <c r="I37" s="71" t="str">
        <f t="shared" si="2"/>
        <v/>
      </c>
      <c r="J37" s="71">
        <f t="shared" si="3"/>
        <v>8000</v>
      </c>
    </row>
    <row r="38" spans="1:10" ht="13.8" x14ac:dyDescent="0.3">
      <c r="A38" s="38" t="s">
        <v>15</v>
      </c>
      <c r="B38" s="38" t="s">
        <v>43</v>
      </c>
      <c r="C38" s="39">
        <v>1990</v>
      </c>
      <c r="D38" s="39">
        <v>85000</v>
      </c>
      <c r="E38" s="39">
        <v>121</v>
      </c>
      <c r="F38" s="45">
        <v>12500</v>
      </c>
      <c r="G38" s="71" t="str">
        <f t="shared" si="0"/>
        <v/>
      </c>
      <c r="H38" s="71" t="str">
        <f t="shared" si="1"/>
        <v/>
      </c>
      <c r="I38" s="71" t="str">
        <f t="shared" si="2"/>
        <v/>
      </c>
      <c r="J38" s="71">
        <f t="shared" si="3"/>
        <v>12500</v>
      </c>
    </row>
    <row r="39" spans="1:10" ht="13.8" x14ac:dyDescent="0.3">
      <c r="A39" s="38" t="s">
        <v>15</v>
      </c>
      <c r="B39" s="38" t="s">
        <v>44</v>
      </c>
      <c r="C39" s="39">
        <v>1992</v>
      </c>
      <c r="D39" s="39">
        <v>45000</v>
      </c>
      <c r="E39" s="39">
        <v>121</v>
      </c>
      <c r="F39" s="45">
        <v>16500</v>
      </c>
      <c r="G39" s="71" t="str">
        <f t="shared" si="0"/>
        <v/>
      </c>
      <c r="H39" s="71">
        <f t="shared" si="1"/>
        <v>600</v>
      </c>
      <c r="I39" s="71" t="str">
        <f t="shared" si="2"/>
        <v/>
      </c>
      <c r="J39" s="71">
        <f t="shared" si="3"/>
        <v>17100</v>
      </c>
    </row>
    <row r="40" spans="1:10" ht="13.8" x14ac:dyDescent="0.3">
      <c r="A40" s="38" t="s">
        <v>22</v>
      </c>
      <c r="B40" s="38" t="s">
        <v>45</v>
      </c>
      <c r="C40" s="39">
        <v>1983</v>
      </c>
      <c r="D40" s="39">
        <v>97000</v>
      </c>
      <c r="E40" s="39">
        <v>235</v>
      </c>
      <c r="F40" s="45">
        <v>22500</v>
      </c>
      <c r="G40" s="71">
        <f t="shared" si="0"/>
        <v>500</v>
      </c>
      <c r="H40" s="71" t="str">
        <f t="shared" si="1"/>
        <v/>
      </c>
      <c r="I40" s="71">
        <f t="shared" si="2"/>
        <v>1000</v>
      </c>
      <c r="J40" s="71">
        <f t="shared" si="3"/>
        <v>24000</v>
      </c>
    </row>
    <row r="41" spans="1:10" ht="13.8" x14ac:dyDescent="0.3">
      <c r="A41" s="38" t="s">
        <v>22</v>
      </c>
      <c r="B41" s="38" t="s">
        <v>46</v>
      </c>
      <c r="C41" s="39">
        <v>1992</v>
      </c>
      <c r="D41" s="39">
        <v>52000</v>
      </c>
      <c r="E41" s="39">
        <v>320</v>
      </c>
      <c r="F41" s="45">
        <v>52000</v>
      </c>
      <c r="G41" s="71" t="str">
        <f t="shared" si="0"/>
        <v/>
      </c>
      <c r="H41" s="71">
        <f t="shared" si="1"/>
        <v>600</v>
      </c>
      <c r="I41" s="71">
        <f t="shared" si="2"/>
        <v>1000</v>
      </c>
      <c r="J41" s="71">
        <f t="shared" si="3"/>
        <v>53600</v>
      </c>
    </row>
    <row r="42" spans="1:10" ht="13.8" x14ac:dyDescent="0.3">
      <c r="A42" s="38" t="s">
        <v>22</v>
      </c>
      <c r="B42" s="38" t="s">
        <v>47</v>
      </c>
      <c r="C42" s="39">
        <v>1993</v>
      </c>
      <c r="D42" s="39">
        <v>23000</v>
      </c>
      <c r="E42" s="39">
        <v>320</v>
      </c>
      <c r="F42" s="45">
        <v>70000</v>
      </c>
      <c r="G42" s="71" t="str">
        <f t="shared" si="0"/>
        <v/>
      </c>
      <c r="H42" s="71">
        <f t="shared" si="1"/>
        <v>600</v>
      </c>
      <c r="I42" s="71">
        <f t="shared" si="2"/>
        <v>1000</v>
      </c>
      <c r="J42" s="71">
        <f t="shared" si="3"/>
        <v>71600</v>
      </c>
    </row>
    <row r="43" spans="1:10" ht="13.8" x14ac:dyDescent="0.3">
      <c r="A43" s="38" t="s">
        <v>15</v>
      </c>
      <c r="B43" s="38" t="s">
        <v>48</v>
      </c>
      <c r="C43" s="39">
        <v>1987</v>
      </c>
      <c r="D43" s="39">
        <v>125000</v>
      </c>
      <c r="E43" s="39">
        <v>155</v>
      </c>
      <c r="F43" s="45">
        <v>8500</v>
      </c>
      <c r="G43" s="71">
        <f t="shared" si="0"/>
        <v>500</v>
      </c>
      <c r="H43" s="71" t="str">
        <f t="shared" si="1"/>
        <v/>
      </c>
      <c r="I43" s="71">
        <f t="shared" si="2"/>
        <v>1000</v>
      </c>
      <c r="J43" s="71">
        <f t="shared" si="3"/>
        <v>10000</v>
      </c>
    </row>
    <row r="44" spans="1:10" ht="13.8" x14ac:dyDescent="0.3">
      <c r="A44" s="38" t="s">
        <v>22</v>
      </c>
      <c r="B44" s="38" t="s">
        <v>49</v>
      </c>
      <c r="C44" s="39">
        <v>1993</v>
      </c>
      <c r="D44" s="39">
        <v>27000</v>
      </c>
      <c r="E44" s="39">
        <v>394</v>
      </c>
      <c r="F44" s="45">
        <v>80000</v>
      </c>
      <c r="G44" s="71" t="str">
        <f t="shared" si="0"/>
        <v/>
      </c>
      <c r="H44" s="71">
        <f t="shared" si="1"/>
        <v>600</v>
      </c>
      <c r="I44" s="71">
        <f t="shared" si="2"/>
        <v>1000</v>
      </c>
      <c r="J44" s="71">
        <f t="shared" si="3"/>
        <v>81600</v>
      </c>
    </row>
    <row r="45" spans="1:10" ht="13.8" x14ac:dyDescent="0.3">
      <c r="A45" s="38" t="s">
        <v>22</v>
      </c>
      <c r="B45" s="38" t="s">
        <v>50</v>
      </c>
      <c r="C45" s="39">
        <v>1993</v>
      </c>
      <c r="D45" s="39">
        <v>17000</v>
      </c>
      <c r="E45" s="39">
        <v>394</v>
      </c>
      <c r="F45" s="45">
        <v>100000</v>
      </c>
      <c r="G45" s="71" t="str">
        <f t="shared" si="0"/>
        <v/>
      </c>
      <c r="H45" s="71">
        <f t="shared" si="1"/>
        <v>600</v>
      </c>
      <c r="I45" s="71">
        <f t="shared" si="2"/>
        <v>1000</v>
      </c>
      <c r="J45" s="71">
        <f t="shared" si="3"/>
        <v>101600</v>
      </c>
    </row>
    <row r="46" spans="1:10" ht="13.8" x14ac:dyDescent="0.3">
      <c r="A46" s="38" t="s">
        <v>15</v>
      </c>
      <c r="B46" s="38" t="s">
        <v>51</v>
      </c>
      <c r="C46" s="39">
        <v>1992</v>
      </c>
      <c r="D46" s="39">
        <v>52000</v>
      </c>
      <c r="E46" s="39">
        <v>147</v>
      </c>
      <c r="F46" s="45">
        <v>19500</v>
      </c>
      <c r="G46" s="71" t="str">
        <f t="shared" si="0"/>
        <v/>
      </c>
      <c r="H46" s="71">
        <f t="shared" si="1"/>
        <v>600</v>
      </c>
      <c r="I46" s="71">
        <f t="shared" si="2"/>
        <v>1000</v>
      </c>
      <c r="J46" s="71">
        <f t="shared" si="3"/>
        <v>21100</v>
      </c>
    </row>
    <row r="47" spans="1:10" ht="13.8" x14ac:dyDescent="0.3">
      <c r="A47" s="38" t="s">
        <v>15</v>
      </c>
      <c r="B47" s="38" t="s">
        <v>52</v>
      </c>
      <c r="C47" s="39">
        <v>1993</v>
      </c>
      <c r="D47" s="39">
        <v>31000</v>
      </c>
      <c r="E47" s="39">
        <v>200</v>
      </c>
      <c r="F47" s="45">
        <v>25000</v>
      </c>
      <c r="G47" s="71" t="str">
        <f t="shared" si="0"/>
        <v/>
      </c>
      <c r="H47" s="71">
        <f t="shared" si="1"/>
        <v>600</v>
      </c>
      <c r="I47" s="71">
        <f t="shared" si="2"/>
        <v>1000</v>
      </c>
      <c r="J47" s="71">
        <f t="shared" si="3"/>
        <v>26600</v>
      </c>
    </row>
    <row r="48" spans="1:10" ht="13.8" x14ac:dyDescent="0.3">
      <c r="A48" s="38" t="s">
        <v>18</v>
      </c>
      <c r="B48" s="38" t="s">
        <v>53</v>
      </c>
      <c r="C48" s="39">
        <v>1991</v>
      </c>
      <c r="D48" s="39">
        <v>72000</v>
      </c>
      <c r="E48" s="39">
        <v>123</v>
      </c>
      <c r="F48" s="45">
        <v>12500</v>
      </c>
      <c r="G48" s="71" t="str">
        <f t="shared" si="0"/>
        <v/>
      </c>
      <c r="H48" s="71">
        <f t="shared" si="1"/>
        <v>600</v>
      </c>
      <c r="I48" s="71" t="str">
        <f t="shared" si="2"/>
        <v/>
      </c>
      <c r="J48" s="71">
        <f t="shared" si="3"/>
        <v>13100</v>
      </c>
    </row>
    <row r="49" spans="1:10" ht="13.8" x14ac:dyDescent="0.3">
      <c r="A49" s="38" t="s">
        <v>18</v>
      </c>
      <c r="B49" s="38" t="s">
        <v>54</v>
      </c>
      <c r="C49" s="39">
        <v>1990</v>
      </c>
      <c r="D49" s="39">
        <v>98000</v>
      </c>
      <c r="E49" s="39">
        <v>150</v>
      </c>
      <c r="F49" s="45">
        <v>10500</v>
      </c>
      <c r="G49" s="71" t="str">
        <f t="shared" si="0"/>
        <v/>
      </c>
      <c r="H49" s="71" t="str">
        <f t="shared" si="1"/>
        <v/>
      </c>
      <c r="I49" s="71">
        <f t="shared" si="2"/>
        <v>1000</v>
      </c>
      <c r="J49" s="71">
        <f t="shared" si="3"/>
        <v>11500</v>
      </c>
    </row>
    <row r="50" spans="1:10" ht="13.8" x14ac:dyDescent="0.3">
      <c r="A50" s="38" t="s">
        <v>18</v>
      </c>
      <c r="B50" s="38" t="s">
        <v>55</v>
      </c>
      <c r="C50" s="39">
        <v>1990</v>
      </c>
      <c r="D50" s="39">
        <v>102000</v>
      </c>
      <c r="E50" s="39">
        <v>123</v>
      </c>
      <c r="F50" s="45">
        <v>10000</v>
      </c>
      <c r="G50" s="71" t="str">
        <f t="shared" si="0"/>
        <v/>
      </c>
      <c r="H50" s="71" t="str">
        <f t="shared" si="1"/>
        <v/>
      </c>
      <c r="I50" s="71" t="str">
        <f t="shared" si="2"/>
        <v/>
      </c>
      <c r="J50" s="71">
        <f t="shared" si="3"/>
        <v>10000</v>
      </c>
    </row>
    <row r="51" spans="1:10" ht="13.8" x14ac:dyDescent="0.3">
      <c r="A51" s="38" t="s">
        <v>12</v>
      </c>
      <c r="B51" s="38" t="s">
        <v>56</v>
      </c>
      <c r="C51" s="39">
        <v>1992</v>
      </c>
      <c r="D51" s="39">
        <v>52000</v>
      </c>
      <c r="E51" s="39">
        <v>130</v>
      </c>
      <c r="F51" s="45">
        <v>31000</v>
      </c>
      <c r="G51" s="71" t="str">
        <f t="shared" si="0"/>
        <v/>
      </c>
      <c r="H51" s="71">
        <f t="shared" si="1"/>
        <v>600</v>
      </c>
      <c r="I51" s="71" t="str">
        <f t="shared" si="2"/>
        <v/>
      </c>
      <c r="J51" s="71">
        <f t="shared" si="3"/>
        <v>31600</v>
      </c>
    </row>
    <row r="52" spans="1:10" ht="13.8" x14ac:dyDescent="0.3">
      <c r="A52" s="38" t="s">
        <v>12</v>
      </c>
      <c r="B52" s="38" t="s">
        <v>57</v>
      </c>
      <c r="C52" s="39">
        <v>1990</v>
      </c>
      <c r="D52" s="39">
        <v>71000</v>
      </c>
      <c r="E52" s="39">
        <v>150</v>
      </c>
      <c r="F52" s="45">
        <v>18000</v>
      </c>
      <c r="G52" s="71" t="str">
        <f t="shared" si="0"/>
        <v/>
      </c>
      <c r="H52" s="71">
        <f t="shared" si="1"/>
        <v>600</v>
      </c>
      <c r="I52" s="71">
        <f t="shared" si="2"/>
        <v>1000</v>
      </c>
      <c r="J52" s="71">
        <f t="shared" si="3"/>
        <v>19600</v>
      </c>
    </row>
    <row r="53" spans="1:10" ht="13.8" x14ac:dyDescent="0.3">
      <c r="A53" s="38" t="s">
        <v>12</v>
      </c>
      <c r="B53" s="38" t="s">
        <v>58</v>
      </c>
      <c r="C53" s="39">
        <v>1988</v>
      </c>
      <c r="D53" s="39">
        <v>132000</v>
      </c>
      <c r="E53" s="39">
        <v>90</v>
      </c>
      <c r="F53" s="45">
        <v>3500</v>
      </c>
      <c r="G53" s="71" t="str">
        <f t="shared" si="0"/>
        <v/>
      </c>
      <c r="H53" s="71" t="str">
        <f t="shared" si="1"/>
        <v/>
      </c>
      <c r="I53" s="71" t="str">
        <f t="shared" si="2"/>
        <v/>
      </c>
      <c r="J53" s="71">
        <f t="shared" si="3"/>
        <v>3500</v>
      </c>
    </row>
    <row r="54" spans="1:10" ht="13.8" x14ac:dyDescent="0.3">
      <c r="A54" s="38" t="s">
        <v>18</v>
      </c>
      <c r="B54" s="38" t="s">
        <v>59</v>
      </c>
      <c r="C54" s="39">
        <v>1994</v>
      </c>
      <c r="D54" s="39">
        <v>7500</v>
      </c>
      <c r="E54" s="39">
        <v>170</v>
      </c>
      <c r="F54" s="45">
        <v>45000</v>
      </c>
      <c r="G54" s="71" t="str">
        <f t="shared" si="0"/>
        <v/>
      </c>
      <c r="H54" s="71">
        <f t="shared" si="1"/>
        <v>600</v>
      </c>
      <c r="I54" s="71">
        <f t="shared" si="2"/>
        <v>1000</v>
      </c>
      <c r="J54" s="71">
        <f t="shared" si="3"/>
        <v>46600</v>
      </c>
    </row>
    <row r="55" spans="1:10" ht="13.8" x14ac:dyDescent="0.3">
      <c r="A55" s="38" t="s">
        <v>12</v>
      </c>
      <c r="B55" s="38" t="s">
        <v>60</v>
      </c>
      <c r="C55" s="39">
        <v>1992</v>
      </c>
      <c r="D55" s="39">
        <v>53000</v>
      </c>
      <c r="E55" s="39">
        <v>133</v>
      </c>
      <c r="F55" s="45">
        <v>19000</v>
      </c>
      <c r="G55" s="71" t="str">
        <f t="shared" si="0"/>
        <v/>
      </c>
      <c r="H55" s="71">
        <f t="shared" si="1"/>
        <v>600</v>
      </c>
      <c r="I55" s="71">
        <f t="shared" si="2"/>
        <v>1000</v>
      </c>
      <c r="J55" s="71">
        <f t="shared" si="3"/>
        <v>20600</v>
      </c>
    </row>
    <row r="56" spans="1:10" ht="13.8" x14ac:dyDescent="0.3">
      <c r="A56" s="38" t="s">
        <v>18</v>
      </c>
      <c r="B56" s="38" t="s">
        <v>61</v>
      </c>
      <c r="C56" s="39">
        <v>1989</v>
      </c>
      <c r="D56" s="39">
        <v>134000</v>
      </c>
      <c r="E56" s="39">
        <v>170</v>
      </c>
      <c r="F56" s="45">
        <v>8500</v>
      </c>
      <c r="G56" s="71" t="str">
        <f t="shared" si="0"/>
        <v/>
      </c>
      <c r="H56" s="71" t="str">
        <f t="shared" si="1"/>
        <v/>
      </c>
      <c r="I56" s="71">
        <f t="shared" si="2"/>
        <v>1000</v>
      </c>
      <c r="J56" s="71">
        <f t="shared" si="3"/>
        <v>9500</v>
      </c>
    </row>
    <row r="57" spans="1:10" ht="13.8" x14ac:dyDescent="0.3">
      <c r="A57" s="38" t="s">
        <v>18</v>
      </c>
      <c r="B57" s="38" t="s">
        <v>62</v>
      </c>
      <c r="C57" s="39">
        <v>1992</v>
      </c>
      <c r="D57" s="39">
        <v>56000</v>
      </c>
      <c r="E57" s="39">
        <v>204</v>
      </c>
      <c r="F57" s="45">
        <v>30500</v>
      </c>
      <c r="G57" s="71" t="str">
        <f t="shared" si="0"/>
        <v/>
      </c>
      <c r="H57" s="71">
        <f t="shared" si="1"/>
        <v>600</v>
      </c>
      <c r="I57" s="71">
        <f t="shared" si="2"/>
        <v>1000</v>
      </c>
      <c r="J57" s="71">
        <f t="shared" si="3"/>
        <v>32100</v>
      </c>
    </row>
    <row r="58" spans="1:10" ht="13.8" x14ac:dyDescent="0.3">
      <c r="A58" s="38" t="s">
        <v>12</v>
      </c>
      <c r="B58" s="38" t="s">
        <v>63</v>
      </c>
      <c r="C58" s="39">
        <v>1993</v>
      </c>
      <c r="D58" s="39">
        <v>60000</v>
      </c>
      <c r="E58" s="39">
        <v>150</v>
      </c>
      <c r="F58" s="45">
        <v>28000</v>
      </c>
      <c r="G58" s="71" t="str">
        <f t="shared" si="0"/>
        <v/>
      </c>
      <c r="H58" s="71">
        <f t="shared" si="1"/>
        <v>600</v>
      </c>
      <c r="I58" s="71">
        <f t="shared" si="2"/>
        <v>1000</v>
      </c>
      <c r="J58" s="71">
        <f t="shared" si="3"/>
        <v>29600</v>
      </c>
    </row>
    <row r="59" spans="1:10" ht="13.8" x14ac:dyDescent="0.3">
      <c r="A59" s="38" t="s">
        <v>12</v>
      </c>
      <c r="B59" s="38" t="s">
        <v>63</v>
      </c>
      <c r="C59" s="39">
        <v>1994</v>
      </c>
      <c r="D59" s="39">
        <v>15000</v>
      </c>
      <c r="E59" s="39">
        <v>174</v>
      </c>
      <c r="F59" s="45">
        <v>50000</v>
      </c>
      <c r="G59" s="71" t="str">
        <f t="shared" si="0"/>
        <v/>
      </c>
      <c r="H59" s="71">
        <f t="shared" si="1"/>
        <v>600</v>
      </c>
      <c r="I59" s="71">
        <f t="shared" si="2"/>
        <v>1000</v>
      </c>
      <c r="J59" s="71">
        <f t="shared" si="3"/>
        <v>51600</v>
      </c>
    </row>
    <row r="60" spans="1:10" ht="13.8" x14ac:dyDescent="0.3">
      <c r="A60" s="38" t="s">
        <v>64</v>
      </c>
      <c r="B60" s="38" t="s">
        <v>65</v>
      </c>
      <c r="C60" s="39">
        <v>1992</v>
      </c>
      <c r="D60" s="39">
        <v>37000</v>
      </c>
      <c r="E60" s="39">
        <v>115</v>
      </c>
      <c r="F60" s="45">
        <v>16000</v>
      </c>
      <c r="G60" s="71" t="str">
        <f t="shared" si="0"/>
        <v/>
      </c>
      <c r="H60" s="71">
        <f t="shared" si="1"/>
        <v>600</v>
      </c>
      <c r="I60" s="71" t="str">
        <f t="shared" si="2"/>
        <v/>
      </c>
      <c r="J60" s="71">
        <f t="shared" si="3"/>
        <v>16600</v>
      </c>
    </row>
    <row r="61" spans="1:10" ht="13.8" x14ac:dyDescent="0.3">
      <c r="A61" s="38" t="s">
        <v>64</v>
      </c>
      <c r="B61" s="38" t="s">
        <v>66</v>
      </c>
      <c r="C61" s="39">
        <v>1992</v>
      </c>
      <c r="D61" s="39">
        <v>53000</v>
      </c>
      <c r="E61" s="39">
        <v>150</v>
      </c>
      <c r="F61" s="45">
        <v>19500</v>
      </c>
      <c r="G61" s="71" t="str">
        <f t="shared" si="0"/>
        <v/>
      </c>
      <c r="H61" s="71">
        <f t="shared" si="1"/>
        <v>600</v>
      </c>
      <c r="I61" s="71">
        <f t="shared" si="2"/>
        <v>1000</v>
      </c>
      <c r="J61" s="71">
        <f t="shared" si="3"/>
        <v>21100</v>
      </c>
    </row>
    <row r="62" spans="1:10" ht="13.8" x14ac:dyDescent="0.3">
      <c r="A62" s="38" t="s">
        <v>67</v>
      </c>
      <c r="B62" s="38" t="s">
        <v>68</v>
      </c>
      <c r="C62" s="39">
        <v>1992</v>
      </c>
      <c r="D62" s="39">
        <v>34000</v>
      </c>
      <c r="E62" s="39">
        <v>241</v>
      </c>
      <c r="F62" s="45">
        <v>35000</v>
      </c>
      <c r="G62" s="71" t="str">
        <f t="shared" si="0"/>
        <v/>
      </c>
      <c r="H62" s="71">
        <f t="shared" si="1"/>
        <v>600</v>
      </c>
      <c r="I62" s="71">
        <f t="shared" si="2"/>
        <v>1000</v>
      </c>
      <c r="J62" s="71">
        <f t="shared" si="3"/>
        <v>36600</v>
      </c>
    </row>
    <row r="63" spans="1:10" ht="13.8" x14ac:dyDescent="0.3">
      <c r="A63" s="38" t="s">
        <v>20</v>
      </c>
      <c r="B63" s="38" t="s">
        <v>69</v>
      </c>
      <c r="C63" s="39">
        <v>1993</v>
      </c>
      <c r="D63" s="39">
        <v>34000</v>
      </c>
      <c r="E63" s="39">
        <v>75</v>
      </c>
      <c r="F63" s="45">
        <v>9000</v>
      </c>
      <c r="G63" s="71" t="str">
        <f t="shared" si="0"/>
        <v/>
      </c>
      <c r="H63" s="71">
        <f t="shared" si="1"/>
        <v>600</v>
      </c>
      <c r="I63" s="71" t="str">
        <f t="shared" si="2"/>
        <v/>
      </c>
      <c r="J63" s="71">
        <f t="shared" si="3"/>
        <v>9600</v>
      </c>
    </row>
    <row r="64" spans="1:10" ht="13.8" x14ac:dyDescent="0.3">
      <c r="A64" s="38" t="s">
        <v>20</v>
      </c>
      <c r="B64" s="38" t="s">
        <v>69</v>
      </c>
      <c r="C64" s="39">
        <v>1994</v>
      </c>
      <c r="D64" s="39">
        <v>21000</v>
      </c>
      <c r="E64" s="39">
        <v>75</v>
      </c>
      <c r="F64" s="45">
        <v>10000</v>
      </c>
      <c r="G64" s="71" t="str">
        <f t="shared" si="0"/>
        <v/>
      </c>
      <c r="H64" s="71">
        <f t="shared" si="1"/>
        <v>600</v>
      </c>
      <c r="I64" s="71" t="str">
        <f t="shared" si="2"/>
        <v/>
      </c>
      <c r="J64" s="71">
        <f t="shared" si="3"/>
        <v>10600</v>
      </c>
    </row>
    <row r="65" spans="1:10" ht="13.8" x14ac:dyDescent="0.3">
      <c r="A65" s="38" t="s">
        <v>70</v>
      </c>
      <c r="B65" s="38" t="s">
        <v>71</v>
      </c>
      <c r="C65" s="39">
        <v>1990</v>
      </c>
      <c r="D65" s="39">
        <v>56000</v>
      </c>
      <c r="E65" s="39">
        <v>115</v>
      </c>
      <c r="F65" s="45">
        <v>15500</v>
      </c>
      <c r="G65" s="71" t="str">
        <f t="shared" si="0"/>
        <v/>
      </c>
      <c r="H65" s="71">
        <f t="shared" si="1"/>
        <v>600</v>
      </c>
      <c r="I65" s="71" t="str">
        <f t="shared" si="2"/>
        <v/>
      </c>
      <c r="J65" s="71">
        <f t="shared" si="3"/>
        <v>16100</v>
      </c>
    </row>
    <row r="66" spans="1:10" ht="13.8" x14ac:dyDescent="0.3">
      <c r="A66" s="38" t="s">
        <v>70</v>
      </c>
      <c r="B66" s="38" t="s">
        <v>71</v>
      </c>
      <c r="C66" s="39">
        <v>1992</v>
      </c>
      <c r="D66" s="39">
        <v>37000</v>
      </c>
      <c r="E66" s="39">
        <v>115</v>
      </c>
      <c r="F66" s="45">
        <v>18000</v>
      </c>
      <c r="G66" s="71" t="str">
        <f t="shared" si="0"/>
        <v/>
      </c>
      <c r="H66" s="71">
        <f t="shared" si="1"/>
        <v>600</v>
      </c>
      <c r="I66" s="71" t="str">
        <f t="shared" si="2"/>
        <v/>
      </c>
      <c r="J66" s="71">
        <f t="shared" si="3"/>
        <v>18600</v>
      </c>
    </row>
    <row r="67" spans="1:10" ht="13.8" x14ac:dyDescent="0.3">
      <c r="A67" s="38" t="s">
        <v>70</v>
      </c>
      <c r="B67" s="38" t="s">
        <v>72</v>
      </c>
      <c r="C67" s="39">
        <v>1994</v>
      </c>
      <c r="D67" s="39">
        <v>8000</v>
      </c>
      <c r="E67" s="39">
        <v>174</v>
      </c>
      <c r="F67" s="45">
        <v>30000</v>
      </c>
      <c r="G67" s="71" t="str">
        <f t="shared" si="0"/>
        <v/>
      </c>
      <c r="H67" s="71">
        <f t="shared" si="1"/>
        <v>600</v>
      </c>
      <c r="I67" s="71">
        <f t="shared" si="2"/>
        <v>1000</v>
      </c>
      <c r="J67" s="71">
        <f t="shared" si="3"/>
        <v>31600</v>
      </c>
    </row>
    <row r="68" spans="1:10" ht="13.8" x14ac:dyDescent="0.3">
      <c r="A68" s="38" t="s">
        <v>64</v>
      </c>
      <c r="B68" s="38" t="s">
        <v>73</v>
      </c>
      <c r="C68" s="39">
        <v>1993</v>
      </c>
      <c r="D68" s="39">
        <v>23000</v>
      </c>
      <c r="E68" s="39">
        <v>90</v>
      </c>
      <c r="F68" s="45">
        <v>10000</v>
      </c>
      <c r="G68" s="71" t="str">
        <f t="shared" si="0"/>
        <v/>
      </c>
      <c r="H68" s="71">
        <f t="shared" si="1"/>
        <v>600</v>
      </c>
      <c r="I68" s="71" t="str">
        <f t="shared" si="2"/>
        <v/>
      </c>
      <c r="J68" s="71">
        <f t="shared" si="3"/>
        <v>10600</v>
      </c>
    </row>
    <row r="69" spans="1:10" ht="13.8" x14ac:dyDescent="0.3">
      <c r="A69" s="38" t="s">
        <v>20</v>
      </c>
      <c r="B69" s="38" t="s">
        <v>74</v>
      </c>
      <c r="C69" s="39">
        <v>1989</v>
      </c>
      <c r="D69" s="39">
        <v>120000</v>
      </c>
      <c r="E69" s="39">
        <v>107</v>
      </c>
      <c r="F69" s="45">
        <v>9500</v>
      </c>
      <c r="G69" s="71" t="str">
        <f t="shared" si="0"/>
        <v/>
      </c>
      <c r="H69" s="71" t="str">
        <f t="shared" si="1"/>
        <v/>
      </c>
      <c r="I69" s="71" t="str">
        <f t="shared" si="2"/>
        <v/>
      </c>
      <c r="J69" s="71">
        <f t="shared" si="3"/>
        <v>9500</v>
      </c>
    </row>
    <row r="70" spans="1:10" ht="13.8" x14ac:dyDescent="0.3">
      <c r="A70" s="38" t="s">
        <v>20</v>
      </c>
      <c r="B70" s="38" t="s">
        <v>74</v>
      </c>
      <c r="C70" s="39">
        <v>1990</v>
      </c>
      <c r="D70" s="39">
        <v>67000</v>
      </c>
      <c r="E70" s="39">
        <v>101</v>
      </c>
      <c r="F70" s="45">
        <v>10000</v>
      </c>
      <c r="G70" s="71" t="str">
        <f t="shared" si="0"/>
        <v/>
      </c>
      <c r="H70" s="71">
        <f t="shared" si="1"/>
        <v>600</v>
      </c>
      <c r="I70" s="71" t="str">
        <f t="shared" si="2"/>
        <v/>
      </c>
      <c r="J70" s="71">
        <f t="shared" si="3"/>
        <v>10600</v>
      </c>
    </row>
    <row r="71" spans="1:10" ht="13.8" x14ac:dyDescent="0.3">
      <c r="A71" s="38" t="s">
        <v>20</v>
      </c>
      <c r="B71" s="38" t="s">
        <v>74</v>
      </c>
      <c r="C71" s="39">
        <v>1991</v>
      </c>
      <c r="D71" s="39">
        <v>72000</v>
      </c>
      <c r="E71" s="39">
        <v>88</v>
      </c>
      <c r="F71" s="45">
        <v>10000</v>
      </c>
      <c r="G71" s="71" t="str">
        <f t="shared" si="0"/>
        <v/>
      </c>
      <c r="H71" s="71">
        <f t="shared" si="1"/>
        <v>600</v>
      </c>
      <c r="I71" s="71" t="str">
        <f t="shared" si="2"/>
        <v/>
      </c>
      <c r="J71" s="71">
        <f t="shared" si="3"/>
        <v>10600</v>
      </c>
    </row>
    <row r="72" spans="1:10" ht="13.8" x14ac:dyDescent="0.3">
      <c r="A72" s="38" t="s">
        <v>70</v>
      </c>
      <c r="B72" s="38" t="s">
        <v>75</v>
      </c>
      <c r="C72" s="39">
        <v>1991</v>
      </c>
      <c r="D72" s="39">
        <v>64000</v>
      </c>
      <c r="E72" s="39">
        <v>100</v>
      </c>
      <c r="F72" s="45">
        <v>9500</v>
      </c>
      <c r="G72" s="71" t="str">
        <f t="shared" ref="G72:G103" si="4">IF(C72&lt;1988,500,"")</f>
        <v/>
      </c>
      <c r="H72" s="71">
        <f t="shared" ref="H72:H103" si="5">IF(D72&lt;80000,600,"")</f>
        <v>600</v>
      </c>
      <c r="I72" s="71" t="str">
        <f t="shared" ref="I72:I103" si="6">IF(E72&gt;130,1000,"")</f>
        <v/>
      </c>
      <c r="J72" s="71">
        <f t="shared" ref="J72:J103" si="7">SUM(F72:I72)</f>
        <v>10100</v>
      </c>
    </row>
    <row r="73" spans="1:10" ht="13.8" x14ac:dyDescent="0.3">
      <c r="A73" s="38" t="s">
        <v>70</v>
      </c>
      <c r="B73" s="38" t="s">
        <v>76</v>
      </c>
      <c r="C73" s="39">
        <v>1991</v>
      </c>
      <c r="D73" s="39">
        <v>63000</v>
      </c>
      <c r="E73" s="39">
        <v>110</v>
      </c>
      <c r="F73" s="45">
        <v>11500</v>
      </c>
      <c r="G73" s="71" t="str">
        <f t="shared" si="4"/>
        <v/>
      </c>
      <c r="H73" s="71">
        <f t="shared" si="5"/>
        <v>600</v>
      </c>
      <c r="I73" s="71" t="str">
        <f t="shared" si="6"/>
        <v/>
      </c>
      <c r="J73" s="71">
        <f t="shared" si="7"/>
        <v>12100</v>
      </c>
    </row>
    <row r="74" spans="1:10" ht="13.8" x14ac:dyDescent="0.3">
      <c r="A74" s="38" t="s">
        <v>70</v>
      </c>
      <c r="B74" s="38" t="s">
        <v>76</v>
      </c>
      <c r="C74" s="39">
        <v>1992</v>
      </c>
      <c r="D74" s="39">
        <v>48000</v>
      </c>
      <c r="E74" s="39">
        <v>115</v>
      </c>
      <c r="F74" s="45">
        <v>12500</v>
      </c>
      <c r="G74" s="71" t="str">
        <f t="shared" si="4"/>
        <v/>
      </c>
      <c r="H74" s="71">
        <f t="shared" si="5"/>
        <v>600</v>
      </c>
      <c r="I74" s="71" t="str">
        <f t="shared" si="6"/>
        <v/>
      </c>
      <c r="J74" s="71">
        <f t="shared" si="7"/>
        <v>13100</v>
      </c>
    </row>
    <row r="75" spans="1:10" ht="13.8" x14ac:dyDescent="0.3">
      <c r="A75" s="38" t="s">
        <v>70</v>
      </c>
      <c r="B75" s="38" t="s">
        <v>76</v>
      </c>
      <c r="C75" s="39">
        <v>1993</v>
      </c>
      <c r="D75" s="39">
        <v>56000</v>
      </c>
      <c r="E75" s="39">
        <v>115</v>
      </c>
      <c r="F75" s="45">
        <v>15000</v>
      </c>
      <c r="G75" s="71" t="str">
        <f t="shared" si="4"/>
        <v/>
      </c>
      <c r="H75" s="71">
        <f t="shared" si="5"/>
        <v>600</v>
      </c>
      <c r="I75" s="71" t="str">
        <f t="shared" si="6"/>
        <v/>
      </c>
      <c r="J75" s="71">
        <f t="shared" si="7"/>
        <v>15600</v>
      </c>
    </row>
    <row r="76" spans="1:10" ht="13.8" x14ac:dyDescent="0.3">
      <c r="A76" s="38" t="s">
        <v>70</v>
      </c>
      <c r="B76" s="38" t="s">
        <v>77</v>
      </c>
      <c r="C76" s="39">
        <v>1989</v>
      </c>
      <c r="D76" s="39">
        <v>87000</v>
      </c>
      <c r="E76" s="39">
        <v>75</v>
      </c>
      <c r="F76" s="45">
        <v>7500</v>
      </c>
      <c r="G76" s="71" t="str">
        <f t="shared" si="4"/>
        <v/>
      </c>
      <c r="H76" s="71" t="str">
        <f t="shared" si="5"/>
        <v/>
      </c>
      <c r="I76" s="71" t="str">
        <f t="shared" si="6"/>
        <v/>
      </c>
      <c r="J76" s="71">
        <f t="shared" si="7"/>
        <v>7500</v>
      </c>
    </row>
    <row r="77" spans="1:10" ht="13.8" x14ac:dyDescent="0.3">
      <c r="A77" s="38" t="s">
        <v>70</v>
      </c>
      <c r="B77" s="38" t="s">
        <v>78</v>
      </c>
      <c r="C77" s="39">
        <v>1987</v>
      </c>
      <c r="D77" s="39">
        <v>105000</v>
      </c>
      <c r="E77" s="39">
        <v>75</v>
      </c>
      <c r="F77" s="45">
        <v>5500</v>
      </c>
      <c r="G77" s="71">
        <f t="shared" si="4"/>
        <v>500</v>
      </c>
      <c r="H77" s="71" t="str">
        <f t="shared" si="5"/>
        <v/>
      </c>
      <c r="I77" s="71" t="str">
        <f t="shared" si="6"/>
        <v/>
      </c>
      <c r="J77" s="71">
        <f t="shared" si="7"/>
        <v>6000</v>
      </c>
    </row>
    <row r="78" spans="1:10" ht="13.8" x14ac:dyDescent="0.3">
      <c r="A78" s="38" t="s">
        <v>70</v>
      </c>
      <c r="B78" s="38" t="s">
        <v>79</v>
      </c>
      <c r="C78" s="39">
        <v>1994</v>
      </c>
      <c r="D78" s="39">
        <v>13000</v>
      </c>
      <c r="E78" s="39">
        <v>174</v>
      </c>
      <c r="F78" s="45">
        <v>25500</v>
      </c>
      <c r="G78" s="71" t="str">
        <f t="shared" si="4"/>
        <v/>
      </c>
      <c r="H78" s="71">
        <f t="shared" si="5"/>
        <v>600</v>
      </c>
      <c r="I78" s="71">
        <f t="shared" si="6"/>
        <v>1000</v>
      </c>
      <c r="J78" s="71">
        <f t="shared" si="7"/>
        <v>27100</v>
      </c>
    </row>
    <row r="79" spans="1:10" ht="13.8" x14ac:dyDescent="0.3">
      <c r="A79" s="38" t="s">
        <v>64</v>
      </c>
      <c r="B79" s="38" t="s">
        <v>80</v>
      </c>
      <c r="C79" s="39">
        <v>1988</v>
      </c>
      <c r="D79" s="39">
        <v>74000</v>
      </c>
      <c r="E79" s="39">
        <v>75</v>
      </c>
      <c r="F79" s="45">
        <v>5000</v>
      </c>
      <c r="G79" s="71" t="str">
        <f t="shared" si="4"/>
        <v/>
      </c>
      <c r="H79" s="71">
        <f t="shared" si="5"/>
        <v>600</v>
      </c>
      <c r="I79" s="71" t="str">
        <f t="shared" si="6"/>
        <v/>
      </c>
      <c r="J79" s="71">
        <f t="shared" si="7"/>
        <v>5600</v>
      </c>
    </row>
    <row r="80" spans="1:10" ht="13.8" x14ac:dyDescent="0.3">
      <c r="A80" s="38" t="s">
        <v>20</v>
      </c>
      <c r="B80" s="38" t="s">
        <v>81</v>
      </c>
      <c r="C80" s="39">
        <v>1993</v>
      </c>
      <c r="D80" s="39">
        <v>27000</v>
      </c>
      <c r="E80" s="39">
        <v>113</v>
      </c>
      <c r="F80" s="45">
        <v>20000</v>
      </c>
      <c r="G80" s="71" t="str">
        <f t="shared" si="4"/>
        <v/>
      </c>
      <c r="H80" s="71">
        <f t="shared" si="5"/>
        <v>600</v>
      </c>
      <c r="I80" s="71" t="str">
        <f t="shared" si="6"/>
        <v/>
      </c>
      <c r="J80" s="71">
        <f t="shared" si="7"/>
        <v>20600</v>
      </c>
    </row>
    <row r="81" spans="1:10" ht="13.8" x14ac:dyDescent="0.3">
      <c r="A81" s="38" t="s">
        <v>20</v>
      </c>
      <c r="B81" s="38" t="s">
        <v>81</v>
      </c>
      <c r="C81" s="39">
        <v>1994</v>
      </c>
      <c r="D81" s="39">
        <v>15000</v>
      </c>
      <c r="E81" s="39">
        <v>113</v>
      </c>
      <c r="F81" s="45">
        <v>21500</v>
      </c>
      <c r="G81" s="71" t="str">
        <f t="shared" si="4"/>
        <v/>
      </c>
      <c r="H81" s="71">
        <f t="shared" si="5"/>
        <v>600</v>
      </c>
      <c r="I81" s="71" t="str">
        <f t="shared" si="6"/>
        <v/>
      </c>
      <c r="J81" s="71">
        <f t="shared" si="7"/>
        <v>22100</v>
      </c>
    </row>
    <row r="82" spans="1:10" ht="13.8" x14ac:dyDescent="0.3">
      <c r="A82" s="38" t="s">
        <v>82</v>
      </c>
      <c r="B82" s="38" t="s">
        <v>83</v>
      </c>
      <c r="C82" s="39">
        <v>1993</v>
      </c>
      <c r="D82" s="39">
        <v>32000</v>
      </c>
      <c r="E82" s="39">
        <v>170</v>
      </c>
      <c r="F82" s="45">
        <v>22000</v>
      </c>
      <c r="G82" s="71" t="str">
        <f t="shared" si="4"/>
        <v/>
      </c>
      <c r="H82" s="71">
        <f t="shared" si="5"/>
        <v>600</v>
      </c>
      <c r="I82" s="71">
        <f t="shared" si="6"/>
        <v>1000</v>
      </c>
      <c r="J82" s="71">
        <f t="shared" si="7"/>
        <v>23600</v>
      </c>
    </row>
    <row r="83" spans="1:10" ht="13.8" x14ac:dyDescent="0.3">
      <c r="A83" s="38" t="s">
        <v>64</v>
      </c>
      <c r="B83" s="38" t="s">
        <v>84</v>
      </c>
      <c r="C83" s="39">
        <v>1990</v>
      </c>
      <c r="D83" s="39">
        <v>84000</v>
      </c>
      <c r="E83" s="39">
        <v>115</v>
      </c>
      <c r="F83" s="45">
        <v>13000</v>
      </c>
      <c r="G83" s="71" t="str">
        <f t="shared" si="4"/>
        <v/>
      </c>
      <c r="H83" s="71" t="str">
        <f t="shared" si="5"/>
        <v/>
      </c>
      <c r="I83" s="71" t="str">
        <f t="shared" si="6"/>
        <v/>
      </c>
      <c r="J83" s="71">
        <f t="shared" si="7"/>
        <v>13000</v>
      </c>
    </row>
    <row r="84" spans="1:10" ht="13.8" x14ac:dyDescent="0.3">
      <c r="A84" s="38" t="s">
        <v>64</v>
      </c>
      <c r="B84" s="38" t="s">
        <v>84</v>
      </c>
      <c r="C84" s="39">
        <v>1991</v>
      </c>
      <c r="D84" s="39">
        <v>105000</v>
      </c>
      <c r="E84" s="39">
        <v>125</v>
      </c>
      <c r="F84" s="45">
        <v>15000</v>
      </c>
      <c r="G84" s="71" t="str">
        <f t="shared" si="4"/>
        <v/>
      </c>
      <c r="H84" s="71" t="str">
        <f t="shared" si="5"/>
        <v/>
      </c>
      <c r="I84" s="71" t="str">
        <f t="shared" si="6"/>
        <v/>
      </c>
      <c r="J84" s="71">
        <f t="shared" si="7"/>
        <v>15000</v>
      </c>
    </row>
    <row r="85" spans="1:10" ht="13.8" x14ac:dyDescent="0.3">
      <c r="A85" s="38" t="s">
        <v>64</v>
      </c>
      <c r="B85" s="38" t="s">
        <v>84</v>
      </c>
      <c r="C85" s="39">
        <v>1991</v>
      </c>
      <c r="D85" s="39">
        <v>60000</v>
      </c>
      <c r="E85" s="39">
        <v>201</v>
      </c>
      <c r="F85" s="45">
        <v>22500</v>
      </c>
      <c r="G85" s="71" t="str">
        <f t="shared" si="4"/>
        <v/>
      </c>
      <c r="H85" s="71">
        <f t="shared" si="5"/>
        <v>600</v>
      </c>
      <c r="I85" s="71">
        <f t="shared" si="6"/>
        <v>1000</v>
      </c>
      <c r="J85" s="71">
        <f t="shared" si="7"/>
        <v>24100</v>
      </c>
    </row>
    <row r="86" spans="1:10" ht="13.8" x14ac:dyDescent="0.3">
      <c r="A86" s="38" t="s">
        <v>70</v>
      </c>
      <c r="B86" s="38" t="s">
        <v>85</v>
      </c>
      <c r="C86" s="39">
        <v>1990</v>
      </c>
      <c r="D86" s="39">
        <v>72000</v>
      </c>
      <c r="E86" s="39">
        <v>75</v>
      </c>
      <c r="F86" s="45">
        <v>13500</v>
      </c>
      <c r="G86" s="71" t="str">
        <f t="shared" si="4"/>
        <v/>
      </c>
      <c r="H86" s="71">
        <f t="shared" si="5"/>
        <v>600</v>
      </c>
      <c r="I86" s="71" t="str">
        <f t="shared" si="6"/>
        <v/>
      </c>
      <c r="J86" s="71">
        <f t="shared" si="7"/>
        <v>14100</v>
      </c>
    </row>
    <row r="87" spans="1:10" ht="13.8" x14ac:dyDescent="0.3">
      <c r="A87" s="38" t="s">
        <v>70</v>
      </c>
      <c r="B87" s="38" t="s">
        <v>85</v>
      </c>
      <c r="C87" s="39">
        <v>1990</v>
      </c>
      <c r="D87" s="39">
        <v>78000</v>
      </c>
      <c r="E87" s="39">
        <v>90</v>
      </c>
      <c r="F87" s="45">
        <v>13500</v>
      </c>
      <c r="G87" s="71" t="str">
        <f t="shared" si="4"/>
        <v/>
      </c>
      <c r="H87" s="71">
        <f t="shared" si="5"/>
        <v>600</v>
      </c>
      <c r="I87" s="71" t="str">
        <f t="shared" si="6"/>
        <v/>
      </c>
      <c r="J87" s="71">
        <f t="shared" si="7"/>
        <v>14100</v>
      </c>
    </row>
    <row r="88" spans="1:10" ht="13.8" x14ac:dyDescent="0.3">
      <c r="A88" s="38" t="s">
        <v>70</v>
      </c>
      <c r="B88" s="38" t="s">
        <v>85</v>
      </c>
      <c r="C88" s="39">
        <v>1991</v>
      </c>
      <c r="D88" s="39">
        <v>64000</v>
      </c>
      <c r="E88" s="39">
        <v>90</v>
      </c>
      <c r="F88" s="45">
        <v>14500</v>
      </c>
      <c r="G88" s="71" t="str">
        <f t="shared" si="4"/>
        <v/>
      </c>
      <c r="H88" s="71">
        <f t="shared" si="5"/>
        <v>600</v>
      </c>
      <c r="I88" s="71" t="str">
        <f t="shared" si="6"/>
        <v/>
      </c>
      <c r="J88" s="71">
        <f t="shared" si="7"/>
        <v>15100</v>
      </c>
    </row>
    <row r="89" spans="1:10" ht="13.8" x14ac:dyDescent="0.3">
      <c r="A89" s="38" t="s">
        <v>70</v>
      </c>
      <c r="B89" s="38" t="s">
        <v>85</v>
      </c>
      <c r="C89" s="39">
        <v>1993</v>
      </c>
      <c r="D89" s="39">
        <v>45000</v>
      </c>
      <c r="E89" s="39">
        <v>115</v>
      </c>
      <c r="F89" s="45">
        <v>16000</v>
      </c>
      <c r="G89" s="71" t="str">
        <f t="shared" si="4"/>
        <v/>
      </c>
      <c r="H89" s="71">
        <f t="shared" si="5"/>
        <v>600</v>
      </c>
      <c r="I89" s="71" t="str">
        <f t="shared" si="6"/>
        <v/>
      </c>
      <c r="J89" s="71">
        <f t="shared" si="7"/>
        <v>16600</v>
      </c>
    </row>
    <row r="90" spans="1:10" ht="13.8" x14ac:dyDescent="0.3">
      <c r="A90" s="38" t="s">
        <v>70</v>
      </c>
      <c r="B90" s="38" t="s">
        <v>86</v>
      </c>
      <c r="C90" s="39">
        <v>1994</v>
      </c>
      <c r="D90" s="39">
        <v>7500</v>
      </c>
      <c r="E90" s="39">
        <v>174</v>
      </c>
      <c r="F90" s="45">
        <v>22000</v>
      </c>
      <c r="G90" s="71" t="str">
        <f t="shared" si="4"/>
        <v/>
      </c>
      <c r="H90" s="71">
        <f t="shared" si="5"/>
        <v>600</v>
      </c>
      <c r="I90" s="71">
        <f t="shared" si="6"/>
        <v>1000</v>
      </c>
      <c r="J90" s="71">
        <f t="shared" si="7"/>
        <v>23600</v>
      </c>
    </row>
    <row r="91" spans="1:10" ht="13.8" x14ac:dyDescent="0.3">
      <c r="A91" s="38" t="s">
        <v>70</v>
      </c>
      <c r="B91" s="38" t="s">
        <v>87</v>
      </c>
      <c r="C91" s="39">
        <v>1992</v>
      </c>
      <c r="D91" s="39">
        <v>23000</v>
      </c>
      <c r="E91" s="39">
        <v>45</v>
      </c>
      <c r="F91" s="45">
        <v>7500</v>
      </c>
      <c r="G91" s="71" t="str">
        <f t="shared" si="4"/>
        <v/>
      </c>
      <c r="H91" s="71">
        <f t="shared" si="5"/>
        <v>600</v>
      </c>
      <c r="I91" s="71" t="str">
        <f t="shared" si="6"/>
        <v/>
      </c>
      <c r="J91" s="71">
        <f t="shared" si="7"/>
        <v>8100</v>
      </c>
    </row>
    <row r="92" spans="1:10" ht="13.8" x14ac:dyDescent="0.3">
      <c r="A92" s="38" t="s">
        <v>70</v>
      </c>
      <c r="B92" s="38" t="s">
        <v>87</v>
      </c>
      <c r="C92" s="39">
        <v>1993</v>
      </c>
      <c r="D92" s="39">
        <v>21000</v>
      </c>
      <c r="E92" s="39">
        <v>55</v>
      </c>
      <c r="F92" s="45">
        <v>8500</v>
      </c>
      <c r="G92" s="71" t="str">
        <f t="shared" si="4"/>
        <v/>
      </c>
      <c r="H92" s="71">
        <f t="shared" si="5"/>
        <v>600</v>
      </c>
      <c r="I92" s="71" t="str">
        <f t="shared" si="6"/>
        <v/>
      </c>
      <c r="J92" s="71">
        <f t="shared" si="7"/>
        <v>9100</v>
      </c>
    </row>
    <row r="93" spans="1:10" ht="13.8" x14ac:dyDescent="0.3">
      <c r="A93" s="38" t="s">
        <v>20</v>
      </c>
      <c r="B93" s="38" t="s">
        <v>88</v>
      </c>
      <c r="C93" s="39">
        <v>1993</v>
      </c>
      <c r="D93" s="39">
        <v>63000</v>
      </c>
      <c r="E93" s="39">
        <v>167</v>
      </c>
      <c r="F93" s="45">
        <v>29500</v>
      </c>
      <c r="G93" s="71" t="str">
        <f t="shared" si="4"/>
        <v/>
      </c>
      <c r="H93" s="71">
        <f t="shared" si="5"/>
        <v>600</v>
      </c>
      <c r="I93" s="71">
        <f t="shared" si="6"/>
        <v>1000</v>
      </c>
      <c r="J93" s="71">
        <f t="shared" si="7"/>
        <v>31100</v>
      </c>
    </row>
    <row r="94" spans="1:10" ht="13.8" x14ac:dyDescent="0.3">
      <c r="A94" s="38" t="s">
        <v>82</v>
      </c>
      <c r="B94" s="38" t="s">
        <v>89</v>
      </c>
      <c r="C94" s="39">
        <v>1991</v>
      </c>
      <c r="D94" s="39">
        <v>93000</v>
      </c>
      <c r="E94" s="39">
        <v>145</v>
      </c>
      <c r="F94" s="45">
        <v>10000</v>
      </c>
      <c r="G94" s="71" t="str">
        <f t="shared" si="4"/>
        <v/>
      </c>
      <c r="H94" s="71" t="str">
        <f t="shared" si="5"/>
        <v/>
      </c>
      <c r="I94" s="71">
        <f t="shared" si="6"/>
        <v>1000</v>
      </c>
      <c r="J94" s="71">
        <f t="shared" si="7"/>
        <v>11000</v>
      </c>
    </row>
    <row r="95" spans="1:10" ht="13.8" x14ac:dyDescent="0.3">
      <c r="A95" s="38" t="s">
        <v>82</v>
      </c>
      <c r="B95" s="38" t="s">
        <v>89</v>
      </c>
      <c r="C95" s="39">
        <v>1993</v>
      </c>
      <c r="D95" s="39">
        <v>27000</v>
      </c>
      <c r="E95" s="39">
        <v>196</v>
      </c>
      <c r="F95" s="45">
        <v>30000</v>
      </c>
      <c r="G95" s="71" t="str">
        <f t="shared" si="4"/>
        <v/>
      </c>
      <c r="H95" s="71">
        <f t="shared" si="5"/>
        <v>600</v>
      </c>
      <c r="I95" s="71">
        <f t="shared" si="6"/>
        <v>1000</v>
      </c>
      <c r="J95" s="71">
        <f t="shared" si="7"/>
        <v>31600</v>
      </c>
    </row>
    <row r="96" spans="1:10" ht="13.8" x14ac:dyDescent="0.3">
      <c r="A96" s="38" t="s">
        <v>82</v>
      </c>
      <c r="B96" s="38" t="s">
        <v>90</v>
      </c>
      <c r="C96" s="39">
        <v>1991</v>
      </c>
      <c r="D96" s="39">
        <v>45000</v>
      </c>
      <c r="E96" s="39">
        <v>120</v>
      </c>
      <c r="F96" s="45">
        <v>12000</v>
      </c>
      <c r="G96" s="71" t="str">
        <f t="shared" si="4"/>
        <v/>
      </c>
      <c r="H96" s="71">
        <f t="shared" si="5"/>
        <v>600</v>
      </c>
      <c r="I96" s="71" t="str">
        <f t="shared" si="6"/>
        <v/>
      </c>
      <c r="J96" s="71">
        <f t="shared" si="7"/>
        <v>12600</v>
      </c>
    </row>
    <row r="97" spans="1:14" ht="13.8" x14ac:dyDescent="0.3">
      <c r="A97" s="38" t="s">
        <v>82</v>
      </c>
      <c r="B97" s="38" t="s">
        <v>90</v>
      </c>
      <c r="C97" s="39">
        <v>1992</v>
      </c>
      <c r="D97" s="39">
        <v>32000</v>
      </c>
      <c r="E97" s="39">
        <v>135</v>
      </c>
      <c r="F97" s="45">
        <v>15000</v>
      </c>
      <c r="G97" s="71" t="str">
        <f t="shared" si="4"/>
        <v/>
      </c>
      <c r="H97" s="71">
        <f t="shared" si="5"/>
        <v>600</v>
      </c>
      <c r="I97" s="71">
        <f t="shared" si="6"/>
        <v>1000</v>
      </c>
      <c r="J97" s="71">
        <f t="shared" si="7"/>
        <v>16600</v>
      </c>
    </row>
    <row r="98" spans="1:14" ht="13.8" x14ac:dyDescent="0.3">
      <c r="A98" s="38" t="s">
        <v>82</v>
      </c>
      <c r="B98" s="38" t="s">
        <v>91</v>
      </c>
      <c r="C98" s="39">
        <v>1988</v>
      </c>
      <c r="D98" s="39">
        <v>112000</v>
      </c>
      <c r="E98" s="39">
        <v>120</v>
      </c>
      <c r="F98" s="45">
        <v>5000</v>
      </c>
      <c r="G98" s="71" t="str">
        <f t="shared" si="4"/>
        <v/>
      </c>
      <c r="H98" s="71" t="str">
        <f t="shared" si="5"/>
        <v/>
      </c>
      <c r="I98" s="71" t="str">
        <f t="shared" si="6"/>
        <v/>
      </c>
      <c r="J98" s="71">
        <f t="shared" si="7"/>
        <v>5000</v>
      </c>
    </row>
    <row r="99" spans="1:14" ht="13.8" x14ac:dyDescent="0.3">
      <c r="A99" s="38" t="s">
        <v>82</v>
      </c>
      <c r="B99" s="38" t="s">
        <v>92</v>
      </c>
      <c r="C99" s="39">
        <v>1989</v>
      </c>
      <c r="D99" s="39">
        <v>67000</v>
      </c>
      <c r="E99" s="39">
        <v>145</v>
      </c>
      <c r="F99" s="45">
        <v>15000</v>
      </c>
      <c r="G99" s="71" t="str">
        <f t="shared" si="4"/>
        <v/>
      </c>
      <c r="H99" s="71">
        <f t="shared" si="5"/>
        <v>600</v>
      </c>
      <c r="I99" s="71">
        <f t="shared" si="6"/>
        <v>1000</v>
      </c>
      <c r="J99" s="71">
        <f t="shared" si="7"/>
        <v>16600</v>
      </c>
    </row>
    <row r="100" spans="1:14" ht="13.8" x14ac:dyDescent="0.3">
      <c r="A100" s="38" t="s">
        <v>82</v>
      </c>
      <c r="B100" s="38" t="s">
        <v>93</v>
      </c>
      <c r="C100" s="39">
        <v>1978</v>
      </c>
      <c r="D100" s="39">
        <v>145000</v>
      </c>
      <c r="E100" s="39">
        <v>72</v>
      </c>
      <c r="F100" s="45">
        <v>3000</v>
      </c>
      <c r="G100" s="71">
        <f t="shared" si="4"/>
        <v>500</v>
      </c>
      <c r="H100" s="71" t="str">
        <f t="shared" si="5"/>
        <v/>
      </c>
      <c r="I100" s="71" t="str">
        <f t="shared" si="6"/>
        <v/>
      </c>
      <c r="J100" s="71">
        <f t="shared" si="7"/>
        <v>3500</v>
      </c>
    </row>
    <row r="101" spans="1:14" ht="13.8" x14ac:dyDescent="0.3">
      <c r="A101" s="38" t="s">
        <v>70</v>
      </c>
      <c r="B101" s="38" t="s">
        <v>94</v>
      </c>
      <c r="C101" s="39">
        <v>1991</v>
      </c>
      <c r="D101" s="39">
        <v>54000</v>
      </c>
      <c r="E101" s="39">
        <v>115</v>
      </c>
      <c r="F101" s="45">
        <v>12500</v>
      </c>
      <c r="G101" s="71" t="str">
        <f t="shared" si="4"/>
        <v/>
      </c>
      <c r="H101" s="71">
        <f t="shared" si="5"/>
        <v>600</v>
      </c>
      <c r="I101" s="71" t="str">
        <f t="shared" si="6"/>
        <v/>
      </c>
      <c r="J101" s="71">
        <f t="shared" si="7"/>
        <v>13100</v>
      </c>
    </row>
    <row r="102" spans="1:14" ht="13.8" x14ac:dyDescent="0.3">
      <c r="A102" s="38" t="s">
        <v>70</v>
      </c>
      <c r="B102" s="38" t="s">
        <v>94</v>
      </c>
      <c r="C102" s="39">
        <v>1991</v>
      </c>
      <c r="D102" s="39">
        <v>63000</v>
      </c>
      <c r="E102" s="39">
        <v>90</v>
      </c>
      <c r="F102" s="45">
        <v>11500</v>
      </c>
      <c r="G102" s="71" t="str">
        <f t="shared" si="4"/>
        <v/>
      </c>
      <c r="H102" s="71">
        <f t="shared" si="5"/>
        <v>600</v>
      </c>
      <c r="I102" s="71" t="str">
        <f t="shared" si="6"/>
        <v/>
      </c>
      <c r="J102" s="71">
        <f t="shared" si="7"/>
        <v>12100</v>
      </c>
    </row>
    <row r="103" spans="1:14" ht="13.8" x14ac:dyDescent="0.3">
      <c r="A103" s="38" t="s">
        <v>70</v>
      </c>
      <c r="B103" s="38" t="s">
        <v>94</v>
      </c>
      <c r="C103" s="39">
        <v>1991</v>
      </c>
      <c r="D103" s="39">
        <v>45000</v>
      </c>
      <c r="E103" s="39">
        <v>90</v>
      </c>
      <c r="F103" s="45">
        <v>12500</v>
      </c>
      <c r="G103" s="71" t="str">
        <f t="shared" si="4"/>
        <v/>
      </c>
      <c r="H103" s="71">
        <f t="shared" si="5"/>
        <v>600</v>
      </c>
      <c r="I103" s="71" t="str">
        <f t="shared" si="6"/>
        <v/>
      </c>
      <c r="J103" s="71">
        <f t="shared" si="7"/>
        <v>13100</v>
      </c>
    </row>
    <row r="104" spans="1:14" ht="13.8" x14ac:dyDescent="0.3">
      <c r="J104" s="40"/>
    </row>
    <row r="105" spans="1:14" ht="13.8" x14ac:dyDescent="0.3">
      <c r="I105" s="46" t="s">
        <v>95</v>
      </c>
      <c r="J105" s="71">
        <f>SUM(J7:J104)</f>
        <v>1932100</v>
      </c>
      <c r="M105" s="47"/>
      <c r="N105" s="47"/>
    </row>
    <row r="106" spans="1:14" ht="13.8" x14ac:dyDescent="0.3">
      <c r="I106" s="46" t="s">
        <v>96</v>
      </c>
      <c r="J106" s="71">
        <f>ROUND(AVERAGE(J7:J103),0)</f>
        <v>19919</v>
      </c>
      <c r="M106" s="47"/>
      <c r="N106" s="47"/>
    </row>
    <row r="107" spans="1:14" ht="13.8" x14ac:dyDescent="0.3">
      <c r="I107" s="46" t="s">
        <v>97</v>
      </c>
      <c r="J107" s="71">
        <f>MIN(J7:J103)</f>
        <v>3500</v>
      </c>
      <c r="M107" s="47"/>
      <c r="N107" s="47"/>
    </row>
    <row r="108" spans="1:14" ht="13.8" x14ac:dyDescent="0.3">
      <c r="I108" s="46" t="s">
        <v>98</v>
      </c>
      <c r="J108" s="71">
        <f>MAX(J7:J103)</f>
        <v>101600</v>
      </c>
      <c r="M108" s="47"/>
      <c r="N108" s="47"/>
    </row>
    <row r="109" spans="1:14" ht="13.8" x14ac:dyDescent="0.3">
      <c r="M109" s="37" t="str">
        <f>N109</f>
        <v/>
      </c>
      <c r="N109" s="37" t="str">
        <f>IF(J109="","",IF(J109=Bonus_L!J109,1,0))</f>
        <v/>
      </c>
    </row>
    <row r="110" spans="1:14" ht="13.8" x14ac:dyDescent="0.3">
      <c r="M110" s="37" t="str">
        <f>N110</f>
        <v/>
      </c>
      <c r="N110" s="37" t="str">
        <f>IF(J110="","",IF(J110=Bonus_L!J110,1,0))</f>
        <v/>
      </c>
    </row>
  </sheetData>
  <phoneticPr fontId="0" type="noConversion"/>
  <conditionalFormatting sqref="M105:M108">
    <cfRule type="cellIs" dxfId="2" priority="1" stopIfTrue="1" operator="equal">
      <formula>"richtig"</formula>
    </cfRule>
    <cfRule type="cellIs" dxfId="1" priority="2" stopIfTrue="1" operator="equal">
      <formula>"falsch"</formula>
    </cfRule>
  </conditionalFormatting>
  <printOptions gridLines="1" gridLinesSet="0"/>
  <pageMargins left="0.78740157499999996" right="0.78740157499999996" top="0.984251969" bottom="0.984251969" header="0.4921259845" footer="0.4921259845"/>
  <pageSetup paperSize="9" orientation="portrait" horizontalDpi="0" r:id="rId1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24"/>
  <sheetViews>
    <sheetView zoomScale="160" zoomScaleNormal="160" workbookViewId="0">
      <pane ySplit="5" topLeftCell="A6" activePane="bottomLeft" state="frozen"/>
      <selection pane="bottomLeft" activeCell="A6" sqref="A6"/>
    </sheetView>
  </sheetViews>
  <sheetFormatPr baseColWidth="10" defaultColWidth="11.44140625" defaultRowHeight="13.8" x14ac:dyDescent="0.3"/>
  <cols>
    <col min="1" max="1" width="12.33203125" style="19" customWidth="1"/>
    <col min="2" max="2" width="20.6640625" style="19" customWidth="1"/>
    <col min="3" max="3" width="11.44140625" style="19"/>
    <col min="4" max="4" width="11.44140625" style="24"/>
    <col min="5" max="5" width="13.6640625" style="24" customWidth="1"/>
    <col min="6" max="6" width="14.6640625" style="19" customWidth="1"/>
    <col min="7" max="7" width="24.33203125" style="19" customWidth="1"/>
    <col min="8" max="9" width="11.44140625" style="19"/>
    <col min="10" max="12" width="0" style="19" hidden="1" customWidth="1"/>
    <col min="13" max="16384" width="11.44140625" style="19"/>
  </cols>
  <sheetData>
    <row r="1" spans="1:8" ht="15.6" x14ac:dyDescent="0.3">
      <c r="A1" s="49" t="s">
        <v>117</v>
      </c>
      <c r="B1" s="50" t="s">
        <v>176</v>
      </c>
      <c r="C1" s="51"/>
      <c r="D1" s="51"/>
      <c r="E1" s="52"/>
      <c r="F1" s="53"/>
      <c r="G1" s="50"/>
    </row>
    <row r="2" spans="1:8" ht="15.6" x14ac:dyDescent="0.3">
      <c r="A2" s="49"/>
      <c r="B2" s="50" t="s">
        <v>178</v>
      </c>
      <c r="C2" s="51"/>
      <c r="D2" s="51"/>
      <c r="E2" s="52"/>
      <c r="F2" s="53"/>
      <c r="G2" s="50"/>
    </row>
    <row r="3" spans="1:8" ht="15.6" x14ac:dyDescent="0.3">
      <c r="A3" s="49"/>
      <c r="B3" s="50" t="s">
        <v>177</v>
      </c>
      <c r="C3" s="51"/>
      <c r="D3" s="51"/>
      <c r="E3" s="52"/>
      <c r="F3" s="53"/>
      <c r="G3" s="50"/>
    </row>
    <row r="4" spans="1:8" ht="4.5" customHeight="1" x14ac:dyDescent="0.3">
      <c r="A4" s="20"/>
      <c r="B4" s="21"/>
      <c r="C4" s="22"/>
      <c r="D4" s="21"/>
      <c r="E4" s="21"/>
    </row>
    <row r="5" spans="1:8" ht="27.6" x14ac:dyDescent="0.3">
      <c r="A5" s="75" t="s">
        <v>146</v>
      </c>
      <c r="B5" s="76" t="s">
        <v>147</v>
      </c>
      <c r="C5" s="75" t="s">
        <v>179</v>
      </c>
      <c r="D5" s="75" t="s">
        <v>149</v>
      </c>
      <c r="E5" s="75" t="s">
        <v>7</v>
      </c>
      <c r="F5" s="75" t="s">
        <v>150</v>
      </c>
      <c r="G5" s="75" t="s">
        <v>151</v>
      </c>
      <c r="H5" s="23"/>
    </row>
    <row r="6" spans="1:8" x14ac:dyDescent="0.3">
      <c r="A6" s="24">
        <v>22500</v>
      </c>
      <c r="B6" s="19" t="s">
        <v>152</v>
      </c>
      <c r="C6" s="25">
        <v>35</v>
      </c>
      <c r="D6" s="24">
        <v>50</v>
      </c>
      <c r="E6" s="73"/>
      <c r="F6" s="74"/>
      <c r="G6" s="72"/>
    </row>
    <row r="7" spans="1:8" x14ac:dyDescent="0.3">
      <c r="A7" s="24">
        <v>22700</v>
      </c>
      <c r="B7" s="19" t="s">
        <v>153</v>
      </c>
      <c r="C7" s="25">
        <v>8.4</v>
      </c>
      <c r="D7" s="24">
        <v>286</v>
      </c>
      <c r="E7" s="73"/>
      <c r="F7" s="74"/>
      <c r="G7" s="72"/>
    </row>
    <row r="8" spans="1:8" x14ac:dyDescent="0.3">
      <c r="A8" s="24">
        <v>22900</v>
      </c>
      <c r="B8" s="19" t="s">
        <v>154</v>
      </c>
      <c r="C8" s="25">
        <v>25</v>
      </c>
      <c r="D8" s="24">
        <v>90</v>
      </c>
      <c r="E8" s="73"/>
      <c r="F8" s="74"/>
      <c r="G8" s="72"/>
    </row>
    <row r="9" spans="1:8" x14ac:dyDescent="0.3">
      <c r="A9" s="24">
        <v>23100</v>
      </c>
      <c r="B9" s="19" t="s">
        <v>155</v>
      </c>
      <c r="C9" s="25">
        <v>37.5</v>
      </c>
      <c r="D9" s="24">
        <v>110</v>
      </c>
      <c r="E9" s="73"/>
      <c r="F9" s="74"/>
      <c r="G9" s="72"/>
    </row>
    <row r="10" spans="1:8" x14ac:dyDescent="0.3">
      <c r="A10" s="24">
        <v>23300</v>
      </c>
      <c r="B10" s="19" t="s">
        <v>156</v>
      </c>
      <c r="C10" s="25">
        <v>0.89</v>
      </c>
      <c r="D10" s="24">
        <v>230</v>
      </c>
      <c r="E10" s="73"/>
      <c r="F10" s="74"/>
      <c r="G10" s="72"/>
    </row>
    <row r="11" spans="1:8" x14ac:dyDescent="0.3">
      <c r="A11" s="24">
        <v>23500</v>
      </c>
      <c r="B11" s="19" t="s">
        <v>157</v>
      </c>
      <c r="C11" s="25">
        <v>1.2</v>
      </c>
      <c r="D11" s="24">
        <v>150</v>
      </c>
      <c r="E11" s="73"/>
      <c r="F11" s="74"/>
      <c r="G11" s="72"/>
    </row>
    <row r="12" spans="1:8" x14ac:dyDescent="0.3">
      <c r="A12" s="24">
        <v>23700</v>
      </c>
      <c r="B12" s="19" t="s">
        <v>158</v>
      </c>
      <c r="C12" s="25">
        <v>398</v>
      </c>
      <c r="D12" s="24">
        <v>170</v>
      </c>
      <c r="E12" s="73"/>
      <c r="F12" s="74"/>
      <c r="G12" s="72"/>
    </row>
    <row r="13" spans="1:8" x14ac:dyDescent="0.3">
      <c r="A13" s="24">
        <v>23900</v>
      </c>
      <c r="B13" s="19" t="s">
        <v>159</v>
      </c>
      <c r="C13" s="25">
        <v>98.89</v>
      </c>
      <c r="D13" s="24">
        <v>190</v>
      </c>
      <c r="E13" s="73"/>
      <c r="F13" s="74"/>
      <c r="G13" s="72"/>
    </row>
    <row r="14" spans="1:8" x14ac:dyDescent="0.3">
      <c r="A14" s="24">
        <v>24100</v>
      </c>
      <c r="B14" s="19" t="s">
        <v>160</v>
      </c>
      <c r="C14" s="25">
        <v>629</v>
      </c>
      <c r="D14" s="24">
        <v>23</v>
      </c>
      <c r="E14" s="73"/>
      <c r="F14" s="74"/>
      <c r="G14" s="72"/>
    </row>
    <row r="15" spans="1:8" x14ac:dyDescent="0.3">
      <c r="A15" s="24">
        <v>24300</v>
      </c>
      <c r="B15" s="19" t="s">
        <v>161</v>
      </c>
      <c r="C15" s="25">
        <v>5.6</v>
      </c>
      <c r="D15" s="24">
        <v>230</v>
      </c>
      <c r="E15" s="73"/>
      <c r="F15" s="74"/>
      <c r="G15" s="72"/>
    </row>
    <row r="16" spans="1:8" x14ac:dyDescent="0.3">
      <c r="A16" s="24">
        <v>24500</v>
      </c>
      <c r="B16" s="19" t="s">
        <v>162</v>
      </c>
      <c r="C16" s="25">
        <v>5.2</v>
      </c>
      <c r="D16" s="24">
        <v>250</v>
      </c>
      <c r="E16" s="73"/>
      <c r="F16" s="74"/>
      <c r="G16" s="72"/>
    </row>
    <row r="17" spans="1:12" x14ac:dyDescent="0.3">
      <c r="A17" s="24">
        <v>24700</v>
      </c>
      <c r="B17" s="19" t="s">
        <v>163</v>
      </c>
      <c r="C17" s="25">
        <v>1.9</v>
      </c>
      <c r="D17" s="24">
        <v>28</v>
      </c>
      <c r="E17" s="73"/>
      <c r="F17" s="74"/>
      <c r="G17" s="72"/>
    </row>
    <row r="18" spans="1:12" x14ac:dyDescent="0.3">
      <c r="A18" s="24">
        <v>24900</v>
      </c>
      <c r="B18" s="19" t="s">
        <v>164</v>
      </c>
      <c r="C18" s="25">
        <v>35</v>
      </c>
      <c r="D18" s="24">
        <v>290</v>
      </c>
      <c r="E18" s="73"/>
      <c r="F18" s="74"/>
      <c r="G18" s="72"/>
    </row>
    <row r="19" spans="1:12" x14ac:dyDescent="0.3">
      <c r="A19" s="24">
        <v>25100</v>
      </c>
      <c r="B19" s="19" t="s">
        <v>165</v>
      </c>
      <c r="C19" s="25">
        <v>72.3</v>
      </c>
      <c r="D19" s="24">
        <v>310</v>
      </c>
      <c r="E19" s="73"/>
      <c r="F19" s="74"/>
      <c r="G19" s="72"/>
    </row>
    <row r="20" spans="1:12" x14ac:dyDescent="0.3">
      <c r="A20" s="24">
        <v>25300</v>
      </c>
      <c r="B20" s="19" t="s">
        <v>166</v>
      </c>
      <c r="C20" s="25">
        <v>295</v>
      </c>
      <c r="D20" s="24">
        <v>110</v>
      </c>
      <c r="E20" s="73"/>
      <c r="F20" s="74"/>
      <c r="G20" s="72"/>
    </row>
    <row r="21" spans="1:12" x14ac:dyDescent="0.3">
      <c r="A21" s="24">
        <v>25500</v>
      </c>
      <c r="B21" s="19" t="s">
        <v>167</v>
      </c>
      <c r="C21" s="25">
        <v>7.2</v>
      </c>
      <c r="D21" s="24">
        <v>45</v>
      </c>
      <c r="E21" s="73"/>
      <c r="F21" s="74"/>
      <c r="G21" s="72"/>
    </row>
    <row r="22" spans="1:12" x14ac:dyDescent="0.3">
      <c r="A22" s="24">
        <v>25700</v>
      </c>
      <c r="B22" s="19" t="s">
        <v>168</v>
      </c>
      <c r="C22" s="25">
        <v>13.5</v>
      </c>
      <c r="D22" s="24">
        <v>12</v>
      </c>
      <c r="E22" s="73"/>
      <c r="F22" s="74"/>
      <c r="G22" s="72"/>
    </row>
    <row r="23" spans="1:12" x14ac:dyDescent="0.3">
      <c r="A23" s="24">
        <v>25900</v>
      </c>
      <c r="B23" s="19" t="s">
        <v>169</v>
      </c>
      <c r="C23" s="25">
        <v>31.9</v>
      </c>
      <c r="D23" s="24">
        <v>390</v>
      </c>
      <c r="E23" s="73"/>
      <c r="F23" s="74"/>
      <c r="G23" s="72"/>
    </row>
    <row r="24" spans="1:12" x14ac:dyDescent="0.3">
      <c r="A24" s="24">
        <v>26100</v>
      </c>
      <c r="B24" s="19" t="s">
        <v>170</v>
      </c>
      <c r="C24" s="25">
        <v>14.95</v>
      </c>
      <c r="D24" s="24">
        <v>34</v>
      </c>
      <c r="E24" s="73"/>
      <c r="F24" s="74"/>
      <c r="G24" s="72"/>
    </row>
    <row r="25" spans="1:12" x14ac:dyDescent="0.3">
      <c r="A25" s="24">
        <v>26300</v>
      </c>
      <c r="B25" s="19" t="s">
        <v>171</v>
      </c>
      <c r="C25" s="25">
        <v>29.9</v>
      </c>
      <c r="D25" s="24">
        <v>430</v>
      </c>
      <c r="E25" s="73"/>
      <c r="F25" s="74"/>
      <c r="G25" s="72"/>
    </row>
    <row r="26" spans="1:12" x14ac:dyDescent="0.3">
      <c r="A26" s="24">
        <v>26500</v>
      </c>
      <c r="B26" s="19" t="s">
        <v>172</v>
      </c>
      <c r="C26" s="25">
        <v>15.95</v>
      </c>
      <c r="D26" s="24">
        <v>22</v>
      </c>
      <c r="E26" s="73"/>
      <c r="F26" s="74"/>
      <c r="G26" s="72"/>
    </row>
    <row r="27" spans="1:12" x14ac:dyDescent="0.3">
      <c r="A27" s="24">
        <v>26700</v>
      </c>
      <c r="B27" s="19" t="s">
        <v>173</v>
      </c>
      <c r="C27" s="25">
        <v>11.95</v>
      </c>
      <c r="D27" s="24">
        <v>470</v>
      </c>
      <c r="E27" s="73"/>
      <c r="F27" s="74"/>
      <c r="G27" s="72"/>
    </row>
    <row r="28" spans="1:12" x14ac:dyDescent="0.3">
      <c r="A28" s="24">
        <v>26900</v>
      </c>
      <c r="B28" s="19" t="s">
        <v>174</v>
      </c>
      <c r="C28" s="25">
        <v>6.5</v>
      </c>
      <c r="D28" s="24">
        <v>490</v>
      </c>
      <c r="E28" s="73"/>
      <c r="F28" s="74"/>
      <c r="G28" s="72"/>
    </row>
    <row r="29" spans="1:12" x14ac:dyDescent="0.3">
      <c r="A29" s="24">
        <v>27100</v>
      </c>
      <c r="B29" s="19" t="s">
        <v>175</v>
      </c>
      <c r="C29" s="25">
        <v>99</v>
      </c>
      <c r="D29" s="24">
        <v>510</v>
      </c>
      <c r="E29" s="73"/>
      <c r="F29" s="74"/>
      <c r="G29" s="72"/>
    </row>
    <row r="30" spans="1:12" ht="6" customHeight="1" x14ac:dyDescent="0.3">
      <c r="D30" s="19"/>
      <c r="E30" s="19"/>
    </row>
    <row r="31" spans="1:12" ht="15.6" x14ac:dyDescent="0.3">
      <c r="A31" s="24"/>
      <c r="D31" s="26" t="s">
        <v>145</v>
      </c>
      <c r="E31" s="72"/>
      <c r="G31" s="72"/>
      <c r="H31" s="27"/>
      <c r="J31" s="8" t="str">
        <f>IF(E31="","",IF(E31=Kosten_L!E31,1,0))</f>
        <v/>
      </c>
      <c r="L31" s="8" t="str">
        <f>IF(G31="","",IF(G31=Kosten_L!G31,1,0))</f>
        <v/>
      </c>
    </row>
    <row r="32" spans="1:12" x14ac:dyDescent="0.3">
      <c r="A32" s="24"/>
    </row>
    <row r="33" spans="1:7" x14ac:dyDescent="0.3">
      <c r="A33" s="24"/>
    </row>
    <row r="34" spans="1:7" ht="15.6" x14ac:dyDescent="0.3">
      <c r="A34" s="24"/>
      <c r="E34" s="8" t="str">
        <f>J31</f>
        <v/>
      </c>
      <c r="G34" s="8" t="str">
        <f>L31</f>
        <v/>
      </c>
    </row>
    <row r="35" spans="1:7" x14ac:dyDescent="0.3">
      <c r="A35" s="24"/>
    </row>
    <row r="36" spans="1:7" x14ac:dyDescent="0.3">
      <c r="A36" s="24"/>
    </row>
    <row r="37" spans="1:7" x14ac:dyDescent="0.3">
      <c r="A37" s="24"/>
    </row>
    <row r="38" spans="1:7" x14ac:dyDescent="0.3">
      <c r="A38" s="24"/>
    </row>
    <row r="39" spans="1:7" x14ac:dyDescent="0.3">
      <c r="A39" s="24"/>
    </row>
    <row r="40" spans="1:7" x14ac:dyDescent="0.3">
      <c r="A40" s="24"/>
    </row>
    <row r="41" spans="1:7" x14ac:dyDescent="0.3">
      <c r="A41" s="24"/>
    </row>
    <row r="42" spans="1:7" x14ac:dyDescent="0.3">
      <c r="A42" s="24"/>
    </row>
    <row r="43" spans="1:7" x14ac:dyDescent="0.3">
      <c r="A43" s="24"/>
    </row>
    <row r="44" spans="1:7" x14ac:dyDescent="0.3">
      <c r="A44" s="24"/>
    </row>
    <row r="45" spans="1:7" x14ac:dyDescent="0.3">
      <c r="A45" s="24"/>
    </row>
    <row r="46" spans="1:7" x14ac:dyDescent="0.3">
      <c r="A46" s="24"/>
    </row>
    <row r="47" spans="1:7" x14ac:dyDescent="0.3">
      <c r="A47" s="24"/>
    </row>
    <row r="48" spans="1:7" x14ac:dyDescent="0.3">
      <c r="A48" s="24"/>
    </row>
    <row r="49" spans="1:1" x14ac:dyDescent="0.3">
      <c r="A49" s="24"/>
    </row>
    <row r="50" spans="1:1" x14ac:dyDescent="0.3">
      <c r="A50" s="24"/>
    </row>
    <row r="51" spans="1:1" x14ac:dyDescent="0.3">
      <c r="A51" s="24"/>
    </row>
    <row r="52" spans="1:1" x14ac:dyDescent="0.3">
      <c r="A52" s="24"/>
    </row>
    <row r="53" spans="1:1" x14ac:dyDescent="0.3">
      <c r="A53" s="24"/>
    </row>
    <row r="54" spans="1:1" x14ac:dyDescent="0.3">
      <c r="A54" s="24"/>
    </row>
    <row r="55" spans="1:1" x14ac:dyDescent="0.3">
      <c r="A55" s="24"/>
    </row>
    <row r="56" spans="1:1" x14ac:dyDescent="0.3">
      <c r="A56" s="24"/>
    </row>
    <row r="57" spans="1:1" x14ac:dyDescent="0.3">
      <c r="A57" s="24"/>
    </row>
    <row r="58" spans="1:1" x14ac:dyDescent="0.3">
      <c r="A58" s="24"/>
    </row>
    <row r="59" spans="1:1" x14ac:dyDescent="0.3">
      <c r="A59" s="24"/>
    </row>
    <row r="60" spans="1:1" x14ac:dyDescent="0.3">
      <c r="A60" s="24"/>
    </row>
    <row r="61" spans="1:1" x14ac:dyDescent="0.3">
      <c r="A61" s="24"/>
    </row>
    <row r="62" spans="1:1" x14ac:dyDescent="0.3">
      <c r="A62" s="24"/>
    </row>
    <row r="63" spans="1:1" x14ac:dyDescent="0.3">
      <c r="A63" s="24"/>
    </row>
    <row r="64" spans="1:1" x14ac:dyDescent="0.3">
      <c r="A64" s="24"/>
    </row>
    <row r="65" spans="1:1" x14ac:dyDescent="0.3">
      <c r="A65" s="24"/>
    </row>
    <row r="66" spans="1:1" x14ac:dyDescent="0.3">
      <c r="A66" s="24"/>
    </row>
    <row r="67" spans="1:1" x14ac:dyDescent="0.3">
      <c r="A67" s="24"/>
    </row>
    <row r="68" spans="1:1" x14ac:dyDescent="0.3">
      <c r="A68" s="24"/>
    </row>
    <row r="69" spans="1:1" x14ac:dyDescent="0.3">
      <c r="A69" s="24"/>
    </row>
    <row r="70" spans="1:1" x14ac:dyDescent="0.3">
      <c r="A70" s="24"/>
    </row>
    <row r="71" spans="1:1" x14ac:dyDescent="0.3">
      <c r="A71" s="24"/>
    </row>
    <row r="72" spans="1:1" x14ac:dyDescent="0.3">
      <c r="A72" s="24"/>
    </row>
    <row r="73" spans="1:1" x14ac:dyDescent="0.3">
      <c r="A73" s="24"/>
    </row>
    <row r="74" spans="1:1" x14ac:dyDescent="0.3">
      <c r="A74" s="24"/>
    </row>
    <row r="75" spans="1:1" x14ac:dyDescent="0.3">
      <c r="A75" s="24"/>
    </row>
    <row r="76" spans="1:1" x14ac:dyDescent="0.3">
      <c r="A76" s="24"/>
    </row>
    <row r="77" spans="1:1" x14ac:dyDescent="0.3">
      <c r="A77" s="24"/>
    </row>
    <row r="78" spans="1:1" x14ac:dyDescent="0.3">
      <c r="A78" s="24"/>
    </row>
    <row r="79" spans="1:1" x14ac:dyDescent="0.3">
      <c r="A79" s="24"/>
    </row>
    <row r="80" spans="1:1" x14ac:dyDescent="0.3">
      <c r="A80" s="24"/>
    </row>
    <row r="81" spans="1:1" x14ac:dyDescent="0.3">
      <c r="A81" s="24"/>
    </row>
    <row r="82" spans="1:1" x14ac:dyDescent="0.3">
      <c r="A82" s="24"/>
    </row>
    <row r="83" spans="1:1" x14ac:dyDescent="0.3">
      <c r="A83" s="24"/>
    </row>
    <row r="84" spans="1:1" x14ac:dyDescent="0.3">
      <c r="A84" s="24"/>
    </row>
    <row r="85" spans="1:1" x14ac:dyDescent="0.3">
      <c r="A85" s="24"/>
    </row>
    <row r="86" spans="1:1" x14ac:dyDescent="0.3">
      <c r="A86" s="24"/>
    </row>
    <row r="87" spans="1:1" x14ac:dyDescent="0.3">
      <c r="A87" s="24"/>
    </row>
    <row r="88" spans="1:1" x14ac:dyDescent="0.3">
      <c r="A88" s="24"/>
    </row>
    <row r="89" spans="1:1" x14ac:dyDescent="0.3">
      <c r="A89" s="24"/>
    </row>
    <row r="90" spans="1:1" x14ac:dyDescent="0.3">
      <c r="A90" s="24"/>
    </row>
    <row r="91" spans="1:1" x14ac:dyDescent="0.3">
      <c r="A91" s="24"/>
    </row>
    <row r="92" spans="1:1" x14ac:dyDescent="0.3">
      <c r="A92" s="24"/>
    </row>
    <row r="93" spans="1:1" x14ac:dyDescent="0.3">
      <c r="A93" s="24"/>
    </row>
    <row r="98" spans="1:7" ht="27.6" x14ac:dyDescent="0.3">
      <c r="A98" s="28" t="s">
        <v>146</v>
      </c>
      <c r="B98" s="28" t="s">
        <v>147</v>
      </c>
      <c r="C98" s="28" t="s">
        <v>148</v>
      </c>
      <c r="D98" s="28" t="s">
        <v>149</v>
      </c>
      <c r="E98" s="28" t="s">
        <v>7</v>
      </c>
      <c r="F98" s="28" t="s">
        <v>150</v>
      </c>
      <c r="G98" s="28" t="s">
        <v>151</v>
      </c>
    </row>
    <row r="99" spans="1:7" x14ac:dyDescent="0.3">
      <c r="A99" s="29">
        <v>22500</v>
      </c>
      <c r="B99" s="30" t="s">
        <v>152</v>
      </c>
      <c r="C99" s="31">
        <v>35</v>
      </c>
      <c r="D99" s="29">
        <v>50</v>
      </c>
      <c r="E99" s="32">
        <f t="shared" ref="E99:E122" si="0">C99*D99</f>
        <v>1750</v>
      </c>
      <c r="F99" s="33">
        <f t="shared" ref="F99:F122" si="1">IF(D99&gt;200,10%,5%)</f>
        <v>0.05</v>
      </c>
      <c r="G99" s="34">
        <f t="shared" ref="G99:G122" si="2">ROUND(E99*(100%-F99),-1)</f>
        <v>1660</v>
      </c>
    </row>
    <row r="100" spans="1:7" x14ac:dyDescent="0.3">
      <c r="A100" s="29">
        <v>22700</v>
      </c>
      <c r="B100" s="30" t="s">
        <v>153</v>
      </c>
      <c r="C100" s="31">
        <v>8.4</v>
      </c>
      <c r="D100" s="29">
        <v>286</v>
      </c>
      <c r="E100" s="32">
        <f t="shared" si="0"/>
        <v>2402.4</v>
      </c>
      <c r="F100" s="33">
        <f t="shared" si="1"/>
        <v>0.1</v>
      </c>
      <c r="G100" s="34">
        <f t="shared" si="2"/>
        <v>2160</v>
      </c>
    </row>
    <row r="101" spans="1:7" x14ac:dyDescent="0.3">
      <c r="A101" s="29">
        <v>22900</v>
      </c>
      <c r="B101" s="30" t="s">
        <v>154</v>
      </c>
      <c r="C101" s="31">
        <v>25</v>
      </c>
      <c r="D101" s="29">
        <v>90</v>
      </c>
      <c r="E101" s="32">
        <f t="shared" si="0"/>
        <v>2250</v>
      </c>
      <c r="F101" s="33">
        <f t="shared" si="1"/>
        <v>0.05</v>
      </c>
      <c r="G101" s="34">
        <f t="shared" si="2"/>
        <v>2140</v>
      </c>
    </row>
    <row r="102" spans="1:7" x14ac:dyDescent="0.3">
      <c r="A102" s="29">
        <v>23100</v>
      </c>
      <c r="B102" s="30" t="s">
        <v>155</v>
      </c>
      <c r="C102" s="31">
        <v>37.5</v>
      </c>
      <c r="D102" s="29">
        <v>110</v>
      </c>
      <c r="E102" s="32">
        <f t="shared" si="0"/>
        <v>4125</v>
      </c>
      <c r="F102" s="33">
        <f t="shared" si="1"/>
        <v>0.05</v>
      </c>
      <c r="G102" s="34">
        <f t="shared" si="2"/>
        <v>3920</v>
      </c>
    </row>
    <row r="103" spans="1:7" x14ac:dyDescent="0.3">
      <c r="A103" s="29">
        <v>23300</v>
      </c>
      <c r="B103" s="30" t="s">
        <v>156</v>
      </c>
      <c r="C103" s="31">
        <v>0.89</v>
      </c>
      <c r="D103" s="29">
        <v>230</v>
      </c>
      <c r="E103" s="32">
        <f t="shared" si="0"/>
        <v>204.70000000000002</v>
      </c>
      <c r="F103" s="33">
        <f t="shared" si="1"/>
        <v>0.1</v>
      </c>
      <c r="G103" s="34">
        <f t="shared" si="2"/>
        <v>180</v>
      </c>
    </row>
    <row r="104" spans="1:7" x14ac:dyDescent="0.3">
      <c r="A104" s="29">
        <v>23500</v>
      </c>
      <c r="B104" s="30" t="s">
        <v>157</v>
      </c>
      <c r="C104" s="31">
        <v>1.2</v>
      </c>
      <c r="D104" s="29">
        <v>150</v>
      </c>
      <c r="E104" s="32">
        <f t="shared" si="0"/>
        <v>180</v>
      </c>
      <c r="F104" s="33">
        <f t="shared" si="1"/>
        <v>0.05</v>
      </c>
      <c r="G104" s="34">
        <f t="shared" si="2"/>
        <v>170</v>
      </c>
    </row>
    <row r="105" spans="1:7" x14ac:dyDescent="0.3">
      <c r="A105" s="29">
        <v>23700</v>
      </c>
      <c r="B105" s="30" t="s">
        <v>158</v>
      </c>
      <c r="C105" s="31">
        <v>398</v>
      </c>
      <c r="D105" s="29">
        <v>170</v>
      </c>
      <c r="E105" s="32">
        <f t="shared" si="0"/>
        <v>67660</v>
      </c>
      <c r="F105" s="33">
        <f t="shared" si="1"/>
        <v>0.05</v>
      </c>
      <c r="G105" s="34">
        <f t="shared" si="2"/>
        <v>64280</v>
      </c>
    </row>
    <row r="106" spans="1:7" x14ac:dyDescent="0.3">
      <c r="A106" s="29">
        <v>23900</v>
      </c>
      <c r="B106" s="30" t="s">
        <v>159</v>
      </c>
      <c r="C106" s="31">
        <v>98.89</v>
      </c>
      <c r="D106" s="29">
        <v>190</v>
      </c>
      <c r="E106" s="32">
        <f t="shared" si="0"/>
        <v>18789.099999999999</v>
      </c>
      <c r="F106" s="33">
        <f t="shared" si="1"/>
        <v>0.05</v>
      </c>
      <c r="G106" s="34">
        <f t="shared" si="2"/>
        <v>17850</v>
      </c>
    </row>
    <row r="107" spans="1:7" x14ac:dyDescent="0.3">
      <c r="A107" s="29">
        <v>24100</v>
      </c>
      <c r="B107" s="30" t="s">
        <v>160</v>
      </c>
      <c r="C107" s="31">
        <v>629</v>
      </c>
      <c r="D107" s="29">
        <v>23</v>
      </c>
      <c r="E107" s="32">
        <f t="shared" si="0"/>
        <v>14467</v>
      </c>
      <c r="F107" s="33">
        <f t="shared" si="1"/>
        <v>0.05</v>
      </c>
      <c r="G107" s="34">
        <f t="shared" si="2"/>
        <v>13740</v>
      </c>
    </row>
    <row r="108" spans="1:7" x14ac:dyDescent="0.3">
      <c r="A108" s="29">
        <v>24300</v>
      </c>
      <c r="B108" s="30" t="s">
        <v>161</v>
      </c>
      <c r="C108" s="31">
        <v>5.6</v>
      </c>
      <c r="D108" s="29">
        <v>230</v>
      </c>
      <c r="E108" s="32">
        <f t="shared" si="0"/>
        <v>1288</v>
      </c>
      <c r="F108" s="33">
        <f t="shared" si="1"/>
        <v>0.1</v>
      </c>
      <c r="G108" s="34">
        <f t="shared" si="2"/>
        <v>1160</v>
      </c>
    </row>
    <row r="109" spans="1:7" x14ac:dyDescent="0.3">
      <c r="A109" s="29">
        <v>24500</v>
      </c>
      <c r="B109" s="30" t="s">
        <v>162</v>
      </c>
      <c r="C109" s="31">
        <v>5.2</v>
      </c>
      <c r="D109" s="29">
        <v>250</v>
      </c>
      <c r="E109" s="32">
        <f t="shared" si="0"/>
        <v>1300</v>
      </c>
      <c r="F109" s="33">
        <f t="shared" si="1"/>
        <v>0.1</v>
      </c>
      <c r="G109" s="34">
        <f t="shared" si="2"/>
        <v>1170</v>
      </c>
    </row>
    <row r="110" spans="1:7" x14ac:dyDescent="0.3">
      <c r="A110" s="29">
        <v>24700</v>
      </c>
      <c r="B110" s="30" t="s">
        <v>163</v>
      </c>
      <c r="C110" s="31">
        <v>1.9</v>
      </c>
      <c r="D110" s="29">
        <v>28</v>
      </c>
      <c r="E110" s="32">
        <f t="shared" si="0"/>
        <v>53.199999999999996</v>
      </c>
      <c r="F110" s="33">
        <f t="shared" si="1"/>
        <v>0.05</v>
      </c>
      <c r="G110" s="34">
        <f t="shared" si="2"/>
        <v>50</v>
      </c>
    </row>
    <row r="111" spans="1:7" x14ac:dyDescent="0.3">
      <c r="A111" s="29">
        <v>24900</v>
      </c>
      <c r="B111" s="30" t="s">
        <v>164</v>
      </c>
      <c r="C111" s="31">
        <v>35</v>
      </c>
      <c r="D111" s="29">
        <v>290</v>
      </c>
      <c r="E111" s="32">
        <f t="shared" si="0"/>
        <v>10150</v>
      </c>
      <c r="F111" s="33">
        <f t="shared" si="1"/>
        <v>0.1</v>
      </c>
      <c r="G111" s="34">
        <f t="shared" si="2"/>
        <v>9140</v>
      </c>
    </row>
    <row r="112" spans="1:7" x14ac:dyDescent="0.3">
      <c r="A112" s="29">
        <v>25100</v>
      </c>
      <c r="B112" s="30" t="s">
        <v>165</v>
      </c>
      <c r="C112" s="31">
        <v>72.3</v>
      </c>
      <c r="D112" s="29">
        <v>310</v>
      </c>
      <c r="E112" s="32">
        <f t="shared" si="0"/>
        <v>22413</v>
      </c>
      <c r="F112" s="33">
        <f t="shared" si="1"/>
        <v>0.1</v>
      </c>
      <c r="G112" s="34">
        <f t="shared" si="2"/>
        <v>20170</v>
      </c>
    </row>
    <row r="113" spans="1:7" x14ac:dyDescent="0.3">
      <c r="A113" s="29">
        <v>25300</v>
      </c>
      <c r="B113" s="30" t="s">
        <v>166</v>
      </c>
      <c r="C113" s="31">
        <v>295</v>
      </c>
      <c r="D113" s="29">
        <v>110</v>
      </c>
      <c r="E113" s="32">
        <f t="shared" si="0"/>
        <v>32450</v>
      </c>
      <c r="F113" s="33">
        <f t="shared" si="1"/>
        <v>0.05</v>
      </c>
      <c r="G113" s="34">
        <f t="shared" si="2"/>
        <v>30830</v>
      </c>
    </row>
    <row r="114" spans="1:7" x14ac:dyDescent="0.3">
      <c r="A114" s="29">
        <v>25500</v>
      </c>
      <c r="B114" s="30" t="s">
        <v>167</v>
      </c>
      <c r="C114" s="31">
        <v>7.2</v>
      </c>
      <c r="D114" s="29">
        <v>45</v>
      </c>
      <c r="E114" s="32">
        <f t="shared" si="0"/>
        <v>324</v>
      </c>
      <c r="F114" s="33">
        <f t="shared" si="1"/>
        <v>0.05</v>
      </c>
      <c r="G114" s="34">
        <f t="shared" si="2"/>
        <v>310</v>
      </c>
    </row>
    <row r="115" spans="1:7" x14ac:dyDescent="0.3">
      <c r="A115" s="29">
        <v>25700</v>
      </c>
      <c r="B115" s="30" t="s">
        <v>168</v>
      </c>
      <c r="C115" s="31">
        <v>13.5</v>
      </c>
      <c r="D115" s="29">
        <v>12</v>
      </c>
      <c r="E115" s="32">
        <f t="shared" si="0"/>
        <v>162</v>
      </c>
      <c r="F115" s="33">
        <f t="shared" si="1"/>
        <v>0.05</v>
      </c>
      <c r="G115" s="34">
        <f t="shared" si="2"/>
        <v>150</v>
      </c>
    </row>
    <row r="116" spans="1:7" x14ac:dyDescent="0.3">
      <c r="A116" s="29">
        <v>25900</v>
      </c>
      <c r="B116" s="30" t="s">
        <v>169</v>
      </c>
      <c r="C116" s="31">
        <v>31.9</v>
      </c>
      <c r="D116" s="29">
        <v>390</v>
      </c>
      <c r="E116" s="32">
        <f t="shared" si="0"/>
        <v>12441</v>
      </c>
      <c r="F116" s="33">
        <f t="shared" si="1"/>
        <v>0.1</v>
      </c>
      <c r="G116" s="34">
        <f t="shared" si="2"/>
        <v>11200</v>
      </c>
    </row>
    <row r="117" spans="1:7" x14ac:dyDescent="0.3">
      <c r="A117" s="29">
        <v>26100</v>
      </c>
      <c r="B117" s="30" t="s">
        <v>170</v>
      </c>
      <c r="C117" s="31">
        <v>14.95</v>
      </c>
      <c r="D117" s="29">
        <v>34</v>
      </c>
      <c r="E117" s="32">
        <f t="shared" si="0"/>
        <v>508.29999999999995</v>
      </c>
      <c r="F117" s="33">
        <f t="shared" si="1"/>
        <v>0.05</v>
      </c>
      <c r="G117" s="34">
        <f t="shared" si="2"/>
        <v>480</v>
      </c>
    </row>
    <row r="118" spans="1:7" x14ac:dyDescent="0.3">
      <c r="A118" s="29">
        <v>26300</v>
      </c>
      <c r="B118" s="30" t="s">
        <v>171</v>
      </c>
      <c r="C118" s="31">
        <v>29.9</v>
      </c>
      <c r="D118" s="29">
        <v>430</v>
      </c>
      <c r="E118" s="32">
        <f t="shared" si="0"/>
        <v>12857</v>
      </c>
      <c r="F118" s="33">
        <f t="shared" si="1"/>
        <v>0.1</v>
      </c>
      <c r="G118" s="34">
        <f t="shared" si="2"/>
        <v>11570</v>
      </c>
    </row>
    <row r="119" spans="1:7" x14ac:dyDescent="0.3">
      <c r="A119" s="29">
        <v>26500</v>
      </c>
      <c r="B119" s="30" t="s">
        <v>172</v>
      </c>
      <c r="C119" s="31">
        <v>15.95</v>
      </c>
      <c r="D119" s="29">
        <v>22</v>
      </c>
      <c r="E119" s="32">
        <f t="shared" si="0"/>
        <v>350.9</v>
      </c>
      <c r="F119" s="33">
        <f t="shared" si="1"/>
        <v>0.05</v>
      </c>
      <c r="G119" s="34">
        <f t="shared" si="2"/>
        <v>330</v>
      </c>
    </row>
    <row r="120" spans="1:7" x14ac:dyDescent="0.3">
      <c r="A120" s="29">
        <v>26700</v>
      </c>
      <c r="B120" s="30" t="s">
        <v>173</v>
      </c>
      <c r="C120" s="31">
        <v>11.95</v>
      </c>
      <c r="D120" s="29">
        <v>470</v>
      </c>
      <c r="E120" s="32">
        <f t="shared" si="0"/>
        <v>5616.5</v>
      </c>
      <c r="F120" s="33">
        <f t="shared" si="1"/>
        <v>0.1</v>
      </c>
      <c r="G120" s="34">
        <f t="shared" si="2"/>
        <v>5050</v>
      </c>
    </row>
    <row r="121" spans="1:7" x14ac:dyDescent="0.3">
      <c r="A121" s="29">
        <v>26900</v>
      </c>
      <c r="B121" s="30" t="s">
        <v>174</v>
      </c>
      <c r="C121" s="31">
        <v>6.5</v>
      </c>
      <c r="D121" s="29">
        <v>490</v>
      </c>
      <c r="E121" s="32">
        <f t="shared" si="0"/>
        <v>3185</v>
      </c>
      <c r="F121" s="33">
        <f t="shared" si="1"/>
        <v>0.1</v>
      </c>
      <c r="G121" s="34">
        <f t="shared" si="2"/>
        <v>2870</v>
      </c>
    </row>
    <row r="122" spans="1:7" x14ac:dyDescent="0.3">
      <c r="A122" s="29">
        <v>27100</v>
      </c>
      <c r="B122" s="30" t="s">
        <v>175</v>
      </c>
      <c r="C122" s="31">
        <v>99</v>
      </c>
      <c r="D122" s="29">
        <v>510</v>
      </c>
      <c r="E122" s="32">
        <f t="shared" si="0"/>
        <v>50490</v>
      </c>
      <c r="F122" s="33">
        <f t="shared" si="1"/>
        <v>0.1</v>
      </c>
      <c r="G122" s="34">
        <f t="shared" si="2"/>
        <v>45440</v>
      </c>
    </row>
    <row r="123" spans="1:7" x14ac:dyDescent="0.3">
      <c r="A123" s="30"/>
      <c r="B123" s="30"/>
      <c r="C123" s="30"/>
      <c r="D123" s="30"/>
      <c r="E123" s="30"/>
      <c r="F123" s="30"/>
      <c r="G123" s="30"/>
    </row>
    <row r="124" spans="1:7" x14ac:dyDescent="0.3">
      <c r="A124" s="29"/>
      <c r="B124" s="30"/>
      <c r="C124" s="30"/>
      <c r="D124" s="35" t="s">
        <v>145</v>
      </c>
      <c r="E124" s="34">
        <f>SUM(E99:E123)</f>
        <v>265417.09999999998</v>
      </c>
      <c r="F124" s="30"/>
      <c r="G124" s="34">
        <f>SUM(G99:G123)</f>
        <v>246020</v>
      </c>
    </row>
  </sheetData>
  <phoneticPr fontId="0" type="noConversion"/>
  <pageMargins left="0.69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Header>&amp;A</oddHeader>
    <oddFooter>&amp;LErstellt von: Jürg Lippuner&amp;CSeite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4"/>
  <sheetViews>
    <sheetView zoomScale="160" zoomScaleNormal="160" workbookViewId="0">
      <pane ySplit="5" topLeftCell="A6" activePane="bottomLeft" state="frozen"/>
      <selection pane="bottomLeft" activeCell="A6" sqref="A6"/>
    </sheetView>
  </sheetViews>
  <sheetFormatPr baseColWidth="10" defaultColWidth="11.44140625" defaultRowHeight="13.2" x14ac:dyDescent="0.3"/>
  <cols>
    <col min="1" max="1" width="12.33203125" style="19" customWidth="1"/>
    <col min="2" max="2" width="20.6640625" style="19" customWidth="1"/>
    <col min="3" max="3" width="11.44140625" style="19"/>
    <col min="4" max="4" width="11.44140625" style="24"/>
    <col min="5" max="5" width="13.6640625" style="24" customWidth="1"/>
    <col min="6" max="6" width="14.6640625" style="19" customWidth="1"/>
    <col min="7" max="7" width="24.33203125" style="19" customWidth="1"/>
    <col min="8" max="9" width="11.44140625" style="19"/>
    <col min="10" max="12" width="0" style="19" hidden="1" customWidth="1"/>
    <col min="13" max="16384" width="11.44140625" style="19"/>
  </cols>
  <sheetData>
    <row r="1" spans="1:8" ht="15.6" x14ac:dyDescent="0.3">
      <c r="A1" s="49" t="s">
        <v>117</v>
      </c>
      <c r="B1" s="50" t="s">
        <v>176</v>
      </c>
      <c r="C1" s="51"/>
      <c r="D1" s="51"/>
      <c r="E1" s="52"/>
      <c r="F1" s="53"/>
      <c r="G1" s="50"/>
    </row>
    <row r="2" spans="1:8" ht="15.6" x14ac:dyDescent="0.3">
      <c r="A2" s="49"/>
      <c r="B2" s="50" t="s">
        <v>178</v>
      </c>
      <c r="C2" s="51"/>
      <c r="D2" s="51"/>
      <c r="E2" s="52"/>
      <c r="F2" s="53"/>
      <c r="G2" s="50"/>
    </row>
    <row r="3" spans="1:8" ht="15.6" x14ac:dyDescent="0.3">
      <c r="A3" s="49"/>
      <c r="B3" s="50" t="s">
        <v>177</v>
      </c>
      <c r="C3" s="51"/>
      <c r="D3" s="51"/>
      <c r="E3" s="52"/>
      <c r="F3" s="53"/>
      <c r="G3" s="50"/>
    </row>
    <row r="4" spans="1:8" ht="4.5" customHeight="1" x14ac:dyDescent="0.3">
      <c r="A4" s="20"/>
      <c r="B4" s="21"/>
      <c r="C4" s="22"/>
      <c r="D4" s="21"/>
      <c r="E4" s="21"/>
    </row>
    <row r="5" spans="1:8" ht="27.6" x14ac:dyDescent="0.3">
      <c r="A5" s="75" t="s">
        <v>146</v>
      </c>
      <c r="B5" s="76" t="s">
        <v>147</v>
      </c>
      <c r="C5" s="75" t="s">
        <v>179</v>
      </c>
      <c r="D5" s="75" t="s">
        <v>149</v>
      </c>
      <c r="E5" s="75" t="s">
        <v>7</v>
      </c>
      <c r="F5" s="75" t="s">
        <v>150</v>
      </c>
      <c r="G5" s="75" t="s">
        <v>151</v>
      </c>
      <c r="H5" s="23"/>
    </row>
    <row r="6" spans="1:8" ht="13.8" x14ac:dyDescent="0.3">
      <c r="A6" s="24">
        <v>22500</v>
      </c>
      <c r="B6" s="19" t="s">
        <v>152</v>
      </c>
      <c r="C6" s="25">
        <v>35</v>
      </c>
      <c r="D6" s="24">
        <v>50</v>
      </c>
      <c r="E6" s="73">
        <f>C6*D6</f>
        <v>1750</v>
      </c>
      <c r="F6" s="74">
        <f>IF(D6&gt;200,10%,5%)</f>
        <v>0.05</v>
      </c>
      <c r="G6" s="72">
        <f>ROUND(E6*(100%-F6),-1)</f>
        <v>1660</v>
      </c>
    </row>
    <row r="7" spans="1:8" ht="13.8" x14ac:dyDescent="0.3">
      <c r="A7" s="24">
        <v>22700</v>
      </c>
      <c r="B7" s="19" t="s">
        <v>153</v>
      </c>
      <c r="C7" s="25">
        <v>8.4</v>
      </c>
      <c r="D7" s="24">
        <v>286</v>
      </c>
      <c r="E7" s="73">
        <f t="shared" ref="E7:E29" si="0">C7*D7</f>
        <v>2402.4</v>
      </c>
      <c r="F7" s="74">
        <f t="shared" ref="F7:F29" si="1">IF(D7&gt;200,10%,5%)</f>
        <v>0.1</v>
      </c>
      <c r="G7" s="72">
        <f t="shared" ref="G7:G29" si="2">ROUND(E7*(100%-F7),-1)</f>
        <v>2160</v>
      </c>
    </row>
    <row r="8" spans="1:8" ht="13.8" x14ac:dyDescent="0.3">
      <c r="A8" s="24">
        <v>22900</v>
      </c>
      <c r="B8" s="19" t="s">
        <v>154</v>
      </c>
      <c r="C8" s="25">
        <v>25</v>
      </c>
      <c r="D8" s="24">
        <v>90</v>
      </c>
      <c r="E8" s="73">
        <f t="shared" si="0"/>
        <v>2250</v>
      </c>
      <c r="F8" s="74">
        <f t="shared" si="1"/>
        <v>0.05</v>
      </c>
      <c r="G8" s="72">
        <f t="shared" si="2"/>
        <v>2140</v>
      </c>
    </row>
    <row r="9" spans="1:8" ht="13.8" x14ac:dyDescent="0.3">
      <c r="A9" s="24">
        <v>23100</v>
      </c>
      <c r="B9" s="19" t="s">
        <v>155</v>
      </c>
      <c r="C9" s="25">
        <v>37.5</v>
      </c>
      <c r="D9" s="24">
        <v>110</v>
      </c>
      <c r="E9" s="73">
        <f t="shared" si="0"/>
        <v>4125</v>
      </c>
      <c r="F9" s="74">
        <f t="shared" si="1"/>
        <v>0.05</v>
      </c>
      <c r="G9" s="72">
        <f t="shared" si="2"/>
        <v>3920</v>
      </c>
    </row>
    <row r="10" spans="1:8" ht="13.8" x14ac:dyDescent="0.3">
      <c r="A10" s="24">
        <v>23300</v>
      </c>
      <c r="B10" s="19" t="s">
        <v>156</v>
      </c>
      <c r="C10" s="25">
        <v>0.89</v>
      </c>
      <c r="D10" s="24">
        <v>230</v>
      </c>
      <c r="E10" s="73">
        <f t="shared" si="0"/>
        <v>204.70000000000002</v>
      </c>
      <c r="F10" s="74">
        <f t="shared" si="1"/>
        <v>0.1</v>
      </c>
      <c r="G10" s="72">
        <f t="shared" si="2"/>
        <v>180</v>
      </c>
    </row>
    <row r="11" spans="1:8" ht="13.8" x14ac:dyDescent="0.3">
      <c r="A11" s="24">
        <v>23500</v>
      </c>
      <c r="B11" s="19" t="s">
        <v>157</v>
      </c>
      <c r="C11" s="25">
        <v>1.2</v>
      </c>
      <c r="D11" s="24">
        <v>150</v>
      </c>
      <c r="E11" s="73">
        <f t="shared" si="0"/>
        <v>180</v>
      </c>
      <c r="F11" s="74">
        <f t="shared" si="1"/>
        <v>0.05</v>
      </c>
      <c r="G11" s="72">
        <f t="shared" si="2"/>
        <v>170</v>
      </c>
    </row>
    <row r="12" spans="1:8" ht="13.8" x14ac:dyDescent="0.3">
      <c r="A12" s="24">
        <v>23700</v>
      </c>
      <c r="B12" s="19" t="s">
        <v>158</v>
      </c>
      <c r="C12" s="25">
        <v>398</v>
      </c>
      <c r="D12" s="24">
        <v>170</v>
      </c>
      <c r="E12" s="73">
        <f t="shared" si="0"/>
        <v>67660</v>
      </c>
      <c r="F12" s="74">
        <f t="shared" si="1"/>
        <v>0.05</v>
      </c>
      <c r="G12" s="72">
        <f t="shared" si="2"/>
        <v>64280</v>
      </c>
    </row>
    <row r="13" spans="1:8" ht="13.8" x14ac:dyDescent="0.3">
      <c r="A13" s="24">
        <v>23900</v>
      </c>
      <c r="B13" s="19" t="s">
        <v>159</v>
      </c>
      <c r="C13" s="25">
        <v>98.89</v>
      </c>
      <c r="D13" s="24">
        <v>190</v>
      </c>
      <c r="E13" s="73">
        <f t="shared" si="0"/>
        <v>18789.099999999999</v>
      </c>
      <c r="F13" s="74">
        <f t="shared" si="1"/>
        <v>0.05</v>
      </c>
      <c r="G13" s="72">
        <f t="shared" si="2"/>
        <v>17850</v>
      </c>
    </row>
    <row r="14" spans="1:8" ht="13.8" x14ac:dyDescent="0.3">
      <c r="A14" s="24">
        <v>24100</v>
      </c>
      <c r="B14" s="19" t="s">
        <v>160</v>
      </c>
      <c r="C14" s="25">
        <v>629</v>
      </c>
      <c r="D14" s="24">
        <v>23</v>
      </c>
      <c r="E14" s="73">
        <f t="shared" si="0"/>
        <v>14467</v>
      </c>
      <c r="F14" s="74">
        <f t="shared" si="1"/>
        <v>0.05</v>
      </c>
      <c r="G14" s="72">
        <f t="shared" si="2"/>
        <v>13740</v>
      </c>
    </row>
    <row r="15" spans="1:8" ht="13.8" x14ac:dyDescent="0.3">
      <c r="A15" s="24">
        <v>24300</v>
      </c>
      <c r="B15" s="19" t="s">
        <v>161</v>
      </c>
      <c r="C15" s="25">
        <v>5.6</v>
      </c>
      <c r="D15" s="24">
        <v>230</v>
      </c>
      <c r="E15" s="73">
        <f t="shared" si="0"/>
        <v>1288</v>
      </c>
      <c r="F15" s="74">
        <f t="shared" si="1"/>
        <v>0.1</v>
      </c>
      <c r="G15" s="72">
        <f t="shared" si="2"/>
        <v>1160</v>
      </c>
    </row>
    <row r="16" spans="1:8" ht="13.8" x14ac:dyDescent="0.3">
      <c r="A16" s="24">
        <v>24500</v>
      </c>
      <c r="B16" s="19" t="s">
        <v>162</v>
      </c>
      <c r="C16" s="25">
        <v>5.2</v>
      </c>
      <c r="D16" s="24">
        <v>250</v>
      </c>
      <c r="E16" s="73">
        <f t="shared" si="0"/>
        <v>1300</v>
      </c>
      <c r="F16" s="74">
        <f t="shared" si="1"/>
        <v>0.1</v>
      </c>
      <c r="G16" s="72">
        <f t="shared" si="2"/>
        <v>1170</v>
      </c>
    </row>
    <row r="17" spans="1:12" ht="13.8" x14ac:dyDescent="0.3">
      <c r="A17" s="24">
        <v>24700</v>
      </c>
      <c r="B17" s="19" t="s">
        <v>163</v>
      </c>
      <c r="C17" s="25">
        <v>1.9</v>
      </c>
      <c r="D17" s="24">
        <v>28</v>
      </c>
      <c r="E17" s="73">
        <f t="shared" si="0"/>
        <v>53.199999999999996</v>
      </c>
      <c r="F17" s="74">
        <f t="shared" si="1"/>
        <v>0.05</v>
      </c>
      <c r="G17" s="72">
        <f t="shared" si="2"/>
        <v>50</v>
      </c>
    </row>
    <row r="18" spans="1:12" ht="13.8" x14ac:dyDescent="0.3">
      <c r="A18" s="24">
        <v>24900</v>
      </c>
      <c r="B18" s="19" t="s">
        <v>164</v>
      </c>
      <c r="C18" s="25">
        <v>35</v>
      </c>
      <c r="D18" s="24">
        <v>290</v>
      </c>
      <c r="E18" s="73">
        <f t="shared" si="0"/>
        <v>10150</v>
      </c>
      <c r="F18" s="74">
        <f t="shared" si="1"/>
        <v>0.1</v>
      </c>
      <c r="G18" s="72">
        <f t="shared" si="2"/>
        <v>9140</v>
      </c>
    </row>
    <row r="19" spans="1:12" ht="13.8" x14ac:dyDescent="0.3">
      <c r="A19" s="24">
        <v>25100</v>
      </c>
      <c r="B19" s="19" t="s">
        <v>165</v>
      </c>
      <c r="C19" s="25">
        <v>72.3</v>
      </c>
      <c r="D19" s="24">
        <v>310</v>
      </c>
      <c r="E19" s="73">
        <f t="shared" si="0"/>
        <v>22413</v>
      </c>
      <c r="F19" s="74">
        <f t="shared" si="1"/>
        <v>0.1</v>
      </c>
      <c r="G19" s="72">
        <f t="shared" si="2"/>
        <v>20170</v>
      </c>
    </row>
    <row r="20" spans="1:12" ht="13.8" x14ac:dyDescent="0.3">
      <c r="A20" s="24">
        <v>25300</v>
      </c>
      <c r="B20" s="19" t="s">
        <v>166</v>
      </c>
      <c r="C20" s="25">
        <v>295</v>
      </c>
      <c r="D20" s="24">
        <v>110</v>
      </c>
      <c r="E20" s="73">
        <f t="shared" si="0"/>
        <v>32450</v>
      </c>
      <c r="F20" s="74">
        <f t="shared" si="1"/>
        <v>0.05</v>
      </c>
      <c r="G20" s="72">
        <f t="shared" si="2"/>
        <v>30830</v>
      </c>
    </row>
    <row r="21" spans="1:12" ht="13.8" x14ac:dyDescent="0.3">
      <c r="A21" s="24">
        <v>25500</v>
      </c>
      <c r="B21" s="19" t="s">
        <v>167</v>
      </c>
      <c r="C21" s="25">
        <v>7.2</v>
      </c>
      <c r="D21" s="24">
        <v>45</v>
      </c>
      <c r="E21" s="73">
        <f t="shared" si="0"/>
        <v>324</v>
      </c>
      <c r="F21" s="74">
        <f t="shared" si="1"/>
        <v>0.05</v>
      </c>
      <c r="G21" s="72">
        <f t="shared" si="2"/>
        <v>310</v>
      </c>
    </row>
    <row r="22" spans="1:12" ht="13.8" x14ac:dyDescent="0.3">
      <c r="A22" s="24">
        <v>25700</v>
      </c>
      <c r="B22" s="19" t="s">
        <v>168</v>
      </c>
      <c r="C22" s="25">
        <v>13.5</v>
      </c>
      <c r="D22" s="24">
        <v>12</v>
      </c>
      <c r="E22" s="73">
        <f t="shared" si="0"/>
        <v>162</v>
      </c>
      <c r="F22" s="74">
        <f t="shared" si="1"/>
        <v>0.05</v>
      </c>
      <c r="G22" s="72">
        <f t="shared" si="2"/>
        <v>150</v>
      </c>
    </row>
    <row r="23" spans="1:12" ht="13.8" x14ac:dyDescent="0.3">
      <c r="A23" s="24">
        <v>25900</v>
      </c>
      <c r="B23" s="19" t="s">
        <v>169</v>
      </c>
      <c r="C23" s="25">
        <v>31.9</v>
      </c>
      <c r="D23" s="24">
        <v>390</v>
      </c>
      <c r="E23" s="73">
        <f t="shared" si="0"/>
        <v>12441</v>
      </c>
      <c r="F23" s="74">
        <f t="shared" si="1"/>
        <v>0.1</v>
      </c>
      <c r="G23" s="72">
        <f t="shared" si="2"/>
        <v>11200</v>
      </c>
    </row>
    <row r="24" spans="1:12" ht="13.8" x14ac:dyDescent="0.3">
      <c r="A24" s="24">
        <v>26100</v>
      </c>
      <c r="B24" s="19" t="s">
        <v>170</v>
      </c>
      <c r="C24" s="25">
        <v>14.95</v>
      </c>
      <c r="D24" s="24">
        <v>34</v>
      </c>
      <c r="E24" s="73">
        <f t="shared" si="0"/>
        <v>508.29999999999995</v>
      </c>
      <c r="F24" s="74">
        <f t="shared" si="1"/>
        <v>0.05</v>
      </c>
      <c r="G24" s="72">
        <f t="shared" si="2"/>
        <v>480</v>
      </c>
    </row>
    <row r="25" spans="1:12" ht="13.8" x14ac:dyDescent="0.3">
      <c r="A25" s="24">
        <v>26300</v>
      </c>
      <c r="B25" s="19" t="s">
        <v>171</v>
      </c>
      <c r="C25" s="25">
        <v>29.9</v>
      </c>
      <c r="D25" s="24">
        <v>430</v>
      </c>
      <c r="E25" s="73">
        <f t="shared" si="0"/>
        <v>12857</v>
      </c>
      <c r="F25" s="74">
        <f t="shared" si="1"/>
        <v>0.1</v>
      </c>
      <c r="G25" s="72">
        <f t="shared" si="2"/>
        <v>11570</v>
      </c>
    </row>
    <row r="26" spans="1:12" ht="13.8" x14ac:dyDescent="0.3">
      <c r="A26" s="24">
        <v>26500</v>
      </c>
      <c r="B26" s="19" t="s">
        <v>172</v>
      </c>
      <c r="C26" s="25">
        <v>15.95</v>
      </c>
      <c r="D26" s="24">
        <v>22</v>
      </c>
      <c r="E26" s="73">
        <f t="shared" si="0"/>
        <v>350.9</v>
      </c>
      <c r="F26" s="74">
        <f t="shared" si="1"/>
        <v>0.05</v>
      </c>
      <c r="G26" s="72">
        <f t="shared" si="2"/>
        <v>330</v>
      </c>
    </row>
    <row r="27" spans="1:12" ht="13.8" x14ac:dyDescent="0.3">
      <c r="A27" s="24">
        <v>26700</v>
      </c>
      <c r="B27" s="19" t="s">
        <v>173</v>
      </c>
      <c r="C27" s="25">
        <v>11.95</v>
      </c>
      <c r="D27" s="24">
        <v>470</v>
      </c>
      <c r="E27" s="73">
        <f t="shared" si="0"/>
        <v>5616.5</v>
      </c>
      <c r="F27" s="74">
        <f t="shared" si="1"/>
        <v>0.1</v>
      </c>
      <c r="G27" s="72">
        <f t="shared" si="2"/>
        <v>5050</v>
      </c>
    </row>
    <row r="28" spans="1:12" ht="13.8" x14ac:dyDescent="0.3">
      <c r="A28" s="24">
        <v>26900</v>
      </c>
      <c r="B28" s="19" t="s">
        <v>174</v>
      </c>
      <c r="C28" s="25">
        <v>6.5</v>
      </c>
      <c r="D28" s="24">
        <v>490</v>
      </c>
      <c r="E28" s="73">
        <f t="shared" si="0"/>
        <v>3185</v>
      </c>
      <c r="F28" s="74">
        <f t="shared" si="1"/>
        <v>0.1</v>
      </c>
      <c r="G28" s="72">
        <f t="shared" si="2"/>
        <v>2870</v>
      </c>
    </row>
    <row r="29" spans="1:12" ht="13.8" x14ac:dyDescent="0.3">
      <c r="A29" s="24">
        <v>27100</v>
      </c>
      <c r="B29" s="19" t="s">
        <v>175</v>
      </c>
      <c r="C29" s="25">
        <v>99</v>
      </c>
      <c r="D29" s="24">
        <v>510</v>
      </c>
      <c r="E29" s="73">
        <f t="shared" si="0"/>
        <v>50490</v>
      </c>
      <c r="F29" s="74">
        <f t="shared" si="1"/>
        <v>0.1</v>
      </c>
      <c r="G29" s="72">
        <f t="shared" si="2"/>
        <v>45440</v>
      </c>
    </row>
    <row r="30" spans="1:12" ht="6" customHeight="1" x14ac:dyDescent="0.3">
      <c r="D30" s="19"/>
      <c r="E30" s="19"/>
    </row>
    <row r="31" spans="1:12" ht="15.6" x14ac:dyDescent="0.3">
      <c r="A31" s="24"/>
      <c r="D31" s="26" t="s">
        <v>145</v>
      </c>
      <c r="E31" s="72">
        <f>SUM(E6:E30)</f>
        <v>265417.09999999998</v>
      </c>
      <c r="G31" s="72">
        <f>SUM(G6:G30)</f>
        <v>246020</v>
      </c>
      <c r="H31" s="27"/>
      <c r="J31" s="8"/>
      <c r="L31" s="8"/>
    </row>
    <row r="32" spans="1:12" ht="13.8" x14ac:dyDescent="0.3">
      <c r="A32" s="24"/>
    </row>
    <row r="33" spans="1:7" ht="13.8" x14ac:dyDescent="0.3">
      <c r="A33" s="24"/>
    </row>
    <row r="34" spans="1:7" ht="15.6" x14ac:dyDescent="0.3">
      <c r="A34" s="24"/>
      <c r="E34" s="8"/>
      <c r="G34" s="8"/>
    </row>
    <row r="35" spans="1:7" ht="13.8" x14ac:dyDescent="0.3">
      <c r="A35" s="24"/>
    </row>
    <row r="36" spans="1:7" ht="13.8" x14ac:dyDescent="0.3">
      <c r="A36" s="24"/>
    </row>
    <row r="37" spans="1:7" ht="13.8" x14ac:dyDescent="0.3">
      <c r="A37" s="24"/>
    </row>
    <row r="38" spans="1:7" ht="13.8" x14ac:dyDescent="0.3">
      <c r="A38" s="24"/>
    </row>
    <row r="39" spans="1:7" ht="13.8" x14ac:dyDescent="0.3">
      <c r="A39" s="24"/>
    </row>
    <row r="40" spans="1:7" ht="13.8" x14ac:dyDescent="0.3">
      <c r="A40" s="24"/>
    </row>
    <row r="41" spans="1:7" ht="13.8" x14ac:dyDescent="0.3">
      <c r="A41" s="24"/>
    </row>
    <row r="42" spans="1:7" ht="13.8" x14ac:dyDescent="0.3">
      <c r="A42" s="24"/>
    </row>
    <row r="43" spans="1:7" ht="13.8" x14ac:dyDescent="0.3">
      <c r="A43" s="24"/>
    </row>
    <row r="44" spans="1:7" ht="13.8" x14ac:dyDescent="0.3">
      <c r="A44" s="24"/>
    </row>
    <row r="45" spans="1:7" ht="13.8" x14ac:dyDescent="0.3">
      <c r="A45" s="24"/>
    </row>
    <row r="46" spans="1:7" ht="13.8" x14ac:dyDescent="0.3">
      <c r="A46" s="24"/>
    </row>
    <row r="47" spans="1:7" ht="13.8" x14ac:dyDescent="0.3">
      <c r="A47" s="24"/>
    </row>
    <row r="48" spans="1:7" ht="13.8" x14ac:dyDescent="0.3">
      <c r="A48" s="24"/>
    </row>
    <row r="49" spans="1:1" ht="13.8" x14ac:dyDescent="0.3">
      <c r="A49" s="24"/>
    </row>
    <row r="50" spans="1:1" ht="13.8" x14ac:dyDescent="0.3">
      <c r="A50" s="24"/>
    </row>
    <row r="51" spans="1:1" ht="13.8" x14ac:dyDescent="0.3">
      <c r="A51" s="24"/>
    </row>
    <row r="52" spans="1:1" ht="13.8" x14ac:dyDescent="0.3">
      <c r="A52" s="24"/>
    </row>
    <row r="53" spans="1:1" ht="13.8" x14ac:dyDescent="0.3">
      <c r="A53" s="24"/>
    </row>
    <row r="54" spans="1:1" ht="13.8" x14ac:dyDescent="0.3">
      <c r="A54" s="24"/>
    </row>
    <row r="55" spans="1:1" ht="13.8" x14ac:dyDescent="0.3">
      <c r="A55" s="24"/>
    </row>
    <row r="56" spans="1:1" ht="13.8" x14ac:dyDescent="0.3">
      <c r="A56" s="24"/>
    </row>
    <row r="57" spans="1:1" ht="13.8" x14ac:dyDescent="0.3">
      <c r="A57" s="24"/>
    </row>
    <row r="58" spans="1:1" ht="13.8" x14ac:dyDescent="0.3">
      <c r="A58" s="24"/>
    </row>
    <row r="59" spans="1:1" ht="13.8" x14ac:dyDescent="0.3">
      <c r="A59" s="24"/>
    </row>
    <row r="60" spans="1:1" ht="13.8" x14ac:dyDescent="0.3">
      <c r="A60" s="24"/>
    </row>
    <row r="61" spans="1:1" ht="13.8" x14ac:dyDescent="0.3">
      <c r="A61" s="24"/>
    </row>
    <row r="62" spans="1:1" ht="13.8" x14ac:dyDescent="0.3">
      <c r="A62" s="24"/>
    </row>
    <row r="63" spans="1:1" ht="13.8" x14ac:dyDescent="0.3">
      <c r="A63" s="24"/>
    </row>
    <row r="64" spans="1:1" ht="13.8" x14ac:dyDescent="0.3">
      <c r="A64" s="24"/>
    </row>
    <row r="65" spans="1:1" ht="13.8" x14ac:dyDescent="0.3">
      <c r="A65" s="24"/>
    </row>
    <row r="66" spans="1:1" ht="13.8" x14ac:dyDescent="0.3">
      <c r="A66" s="24"/>
    </row>
    <row r="67" spans="1:1" ht="13.8" x14ac:dyDescent="0.3">
      <c r="A67" s="24"/>
    </row>
    <row r="68" spans="1:1" ht="13.8" x14ac:dyDescent="0.3">
      <c r="A68" s="24"/>
    </row>
    <row r="69" spans="1:1" ht="13.8" x14ac:dyDescent="0.3">
      <c r="A69" s="24"/>
    </row>
    <row r="70" spans="1:1" ht="13.8" x14ac:dyDescent="0.3">
      <c r="A70" s="24"/>
    </row>
    <row r="71" spans="1:1" ht="13.8" x14ac:dyDescent="0.3">
      <c r="A71" s="24"/>
    </row>
    <row r="72" spans="1:1" ht="13.8" x14ac:dyDescent="0.3">
      <c r="A72" s="24"/>
    </row>
    <row r="73" spans="1:1" ht="13.8" x14ac:dyDescent="0.3">
      <c r="A73" s="24"/>
    </row>
    <row r="74" spans="1:1" ht="13.8" x14ac:dyDescent="0.3">
      <c r="A74" s="24"/>
    </row>
    <row r="75" spans="1:1" ht="13.8" x14ac:dyDescent="0.3">
      <c r="A75" s="24"/>
    </row>
    <row r="76" spans="1:1" ht="13.8" x14ac:dyDescent="0.3">
      <c r="A76" s="24"/>
    </row>
    <row r="77" spans="1:1" ht="13.8" x14ac:dyDescent="0.3">
      <c r="A77" s="24"/>
    </row>
    <row r="78" spans="1:1" ht="13.8" x14ac:dyDescent="0.3">
      <c r="A78" s="24"/>
    </row>
    <row r="79" spans="1:1" ht="13.8" x14ac:dyDescent="0.3">
      <c r="A79" s="24"/>
    </row>
    <row r="80" spans="1:1" ht="13.8" x14ac:dyDescent="0.3">
      <c r="A80" s="24"/>
    </row>
    <row r="81" spans="1:1" ht="13.8" x14ac:dyDescent="0.3">
      <c r="A81" s="24"/>
    </row>
    <row r="82" spans="1:1" ht="13.8" x14ac:dyDescent="0.3">
      <c r="A82" s="24"/>
    </row>
    <row r="83" spans="1:1" ht="13.8" x14ac:dyDescent="0.3">
      <c r="A83" s="24"/>
    </row>
    <row r="84" spans="1:1" ht="13.8" x14ac:dyDescent="0.3">
      <c r="A84" s="24"/>
    </row>
    <row r="85" spans="1:1" ht="13.8" x14ac:dyDescent="0.3">
      <c r="A85" s="24"/>
    </row>
    <row r="86" spans="1:1" ht="13.8" x14ac:dyDescent="0.3">
      <c r="A86" s="24"/>
    </row>
    <row r="87" spans="1:1" ht="13.8" x14ac:dyDescent="0.3">
      <c r="A87" s="24"/>
    </row>
    <row r="88" spans="1:1" ht="13.8" x14ac:dyDescent="0.3">
      <c r="A88" s="24"/>
    </row>
    <row r="89" spans="1:1" ht="13.8" x14ac:dyDescent="0.3">
      <c r="A89" s="24"/>
    </row>
    <row r="90" spans="1:1" ht="13.8" x14ac:dyDescent="0.3">
      <c r="A90" s="24"/>
    </row>
    <row r="91" spans="1:1" ht="13.8" x14ac:dyDescent="0.3">
      <c r="A91" s="24"/>
    </row>
    <row r="92" spans="1:1" ht="13.8" x14ac:dyDescent="0.3">
      <c r="A92" s="24"/>
    </row>
    <row r="93" spans="1:1" ht="13.8" x14ac:dyDescent="0.3">
      <c r="A93" s="24"/>
    </row>
    <row r="98" spans="1:7" ht="27.6" x14ac:dyDescent="0.3">
      <c r="A98" s="28" t="s">
        <v>146</v>
      </c>
      <c r="B98" s="28" t="s">
        <v>147</v>
      </c>
      <c r="C98" s="28" t="s">
        <v>148</v>
      </c>
      <c r="D98" s="28" t="s">
        <v>149</v>
      </c>
      <c r="E98" s="28" t="s">
        <v>7</v>
      </c>
      <c r="F98" s="28" t="s">
        <v>150</v>
      </c>
      <c r="G98" s="28" t="s">
        <v>151</v>
      </c>
    </row>
    <row r="99" spans="1:7" ht="13.8" x14ac:dyDescent="0.3">
      <c r="A99" s="29">
        <v>22500</v>
      </c>
      <c r="B99" s="30" t="s">
        <v>152</v>
      </c>
      <c r="C99" s="31">
        <v>35</v>
      </c>
      <c r="D99" s="29">
        <v>50</v>
      </c>
      <c r="E99" s="32">
        <f t="shared" ref="E99:E122" si="3">C99*D99</f>
        <v>1750</v>
      </c>
      <c r="F99" s="33">
        <f t="shared" ref="F99:F122" si="4">IF(D99&gt;200,10%,5%)</f>
        <v>0.05</v>
      </c>
      <c r="G99" s="34">
        <f t="shared" ref="G99:G122" si="5">ROUND(E99*(100%-F99),-1)</f>
        <v>1660</v>
      </c>
    </row>
    <row r="100" spans="1:7" ht="13.8" x14ac:dyDescent="0.3">
      <c r="A100" s="29">
        <v>22700</v>
      </c>
      <c r="B100" s="30" t="s">
        <v>153</v>
      </c>
      <c r="C100" s="31">
        <v>8.4</v>
      </c>
      <c r="D100" s="29">
        <v>286</v>
      </c>
      <c r="E100" s="32">
        <f t="shared" si="3"/>
        <v>2402.4</v>
      </c>
      <c r="F100" s="33">
        <f t="shared" si="4"/>
        <v>0.1</v>
      </c>
      <c r="G100" s="34">
        <f t="shared" si="5"/>
        <v>2160</v>
      </c>
    </row>
    <row r="101" spans="1:7" ht="13.8" x14ac:dyDescent="0.3">
      <c r="A101" s="29">
        <v>22900</v>
      </c>
      <c r="B101" s="30" t="s">
        <v>154</v>
      </c>
      <c r="C101" s="31">
        <v>25</v>
      </c>
      <c r="D101" s="29">
        <v>90</v>
      </c>
      <c r="E101" s="32">
        <f t="shared" si="3"/>
        <v>2250</v>
      </c>
      <c r="F101" s="33">
        <f t="shared" si="4"/>
        <v>0.05</v>
      </c>
      <c r="G101" s="34">
        <f t="shared" si="5"/>
        <v>2140</v>
      </c>
    </row>
    <row r="102" spans="1:7" ht="13.8" x14ac:dyDescent="0.3">
      <c r="A102" s="29">
        <v>23100</v>
      </c>
      <c r="B102" s="30" t="s">
        <v>155</v>
      </c>
      <c r="C102" s="31">
        <v>37.5</v>
      </c>
      <c r="D102" s="29">
        <v>110</v>
      </c>
      <c r="E102" s="32">
        <f t="shared" si="3"/>
        <v>4125</v>
      </c>
      <c r="F102" s="33">
        <f t="shared" si="4"/>
        <v>0.05</v>
      </c>
      <c r="G102" s="34">
        <f t="shared" si="5"/>
        <v>3920</v>
      </c>
    </row>
    <row r="103" spans="1:7" ht="13.8" x14ac:dyDescent="0.3">
      <c r="A103" s="29">
        <v>23300</v>
      </c>
      <c r="B103" s="30" t="s">
        <v>156</v>
      </c>
      <c r="C103" s="31">
        <v>0.89</v>
      </c>
      <c r="D103" s="29">
        <v>230</v>
      </c>
      <c r="E103" s="32">
        <f t="shared" si="3"/>
        <v>204.70000000000002</v>
      </c>
      <c r="F103" s="33">
        <f t="shared" si="4"/>
        <v>0.1</v>
      </c>
      <c r="G103" s="34">
        <f t="shared" si="5"/>
        <v>180</v>
      </c>
    </row>
    <row r="104" spans="1:7" ht="13.8" x14ac:dyDescent="0.3">
      <c r="A104" s="29">
        <v>23500</v>
      </c>
      <c r="B104" s="30" t="s">
        <v>157</v>
      </c>
      <c r="C104" s="31">
        <v>1.2</v>
      </c>
      <c r="D104" s="29">
        <v>150</v>
      </c>
      <c r="E104" s="32">
        <f t="shared" si="3"/>
        <v>180</v>
      </c>
      <c r="F104" s="33">
        <f t="shared" si="4"/>
        <v>0.05</v>
      </c>
      <c r="G104" s="34">
        <f t="shared" si="5"/>
        <v>170</v>
      </c>
    </row>
    <row r="105" spans="1:7" ht="13.8" x14ac:dyDescent="0.3">
      <c r="A105" s="29">
        <v>23700</v>
      </c>
      <c r="B105" s="30" t="s">
        <v>158</v>
      </c>
      <c r="C105" s="31">
        <v>398</v>
      </c>
      <c r="D105" s="29">
        <v>170</v>
      </c>
      <c r="E105" s="32">
        <f t="shared" si="3"/>
        <v>67660</v>
      </c>
      <c r="F105" s="33">
        <f t="shared" si="4"/>
        <v>0.05</v>
      </c>
      <c r="G105" s="34">
        <f t="shared" si="5"/>
        <v>64280</v>
      </c>
    </row>
    <row r="106" spans="1:7" ht="13.8" x14ac:dyDescent="0.3">
      <c r="A106" s="29">
        <v>23900</v>
      </c>
      <c r="B106" s="30" t="s">
        <v>159</v>
      </c>
      <c r="C106" s="31">
        <v>98.89</v>
      </c>
      <c r="D106" s="29">
        <v>190</v>
      </c>
      <c r="E106" s="32">
        <f t="shared" si="3"/>
        <v>18789.099999999999</v>
      </c>
      <c r="F106" s="33">
        <f t="shared" si="4"/>
        <v>0.05</v>
      </c>
      <c r="G106" s="34">
        <f t="shared" si="5"/>
        <v>17850</v>
      </c>
    </row>
    <row r="107" spans="1:7" ht="13.8" x14ac:dyDescent="0.3">
      <c r="A107" s="29">
        <v>24100</v>
      </c>
      <c r="B107" s="30" t="s">
        <v>160</v>
      </c>
      <c r="C107" s="31">
        <v>629</v>
      </c>
      <c r="D107" s="29">
        <v>23</v>
      </c>
      <c r="E107" s="32">
        <f t="shared" si="3"/>
        <v>14467</v>
      </c>
      <c r="F107" s="33">
        <f t="shared" si="4"/>
        <v>0.05</v>
      </c>
      <c r="G107" s="34">
        <f t="shared" si="5"/>
        <v>13740</v>
      </c>
    </row>
    <row r="108" spans="1:7" ht="13.8" x14ac:dyDescent="0.3">
      <c r="A108" s="29">
        <v>24300</v>
      </c>
      <c r="B108" s="30" t="s">
        <v>161</v>
      </c>
      <c r="C108" s="31">
        <v>5.6</v>
      </c>
      <c r="D108" s="29">
        <v>230</v>
      </c>
      <c r="E108" s="32">
        <f t="shared" si="3"/>
        <v>1288</v>
      </c>
      <c r="F108" s="33">
        <f t="shared" si="4"/>
        <v>0.1</v>
      </c>
      <c r="G108" s="34">
        <f t="shared" si="5"/>
        <v>1160</v>
      </c>
    </row>
    <row r="109" spans="1:7" ht="13.8" x14ac:dyDescent="0.3">
      <c r="A109" s="29">
        <v>24500</v>
      </c>
      <c r="B109" s="30" t="s">
        <v>162</v>
      </c>
      <c r="C109" s="31">
        <v>5.2</v>
      </c>
      <c r="D109" s="29">
        <v>250</v>
      </c>
      <c r="E109" s="32">
        <f t="shared" si="3"/>
        <v>1300</v>
      </c>
      <c r="F109" s="33">
        <f t="shared" si="4"/>
        <v>0.1</v>
      </c>
      <c r="G109" s="34">
        <f t="shared" si="5"/>
        <v>1170</v>
      </c>
    </row>
    <row r="110" spans="1:7" ht="13.8" x14ac:dyDescent="0.3">
      <c r="A110" s="29">
        <v>24700</v>
      </c>
      <c r="B110" s="30" t="s">
        <v>163</v>
      </c>
      <c r="C110" s="31">
        <v>1.9</v>
      </c>
      <c r="D110" s="29">
        <v>28</v>
      </c>
      <c r="E110" s="32">
        <f t="shared" si="3"/>
        <v>53.199999999999996</v>
      </c>
      <c r="F110" s="33">
        <f t="shared" si="4"/>
        <v>0.05</v>
      </c>
      <c r="G110" s="34">
        <f t="shared" si="5"/>
        <v>50</v>
      </c>
    </row>
    <row r="111" spans="1:7" ht="13.8" x14ac:dyDescent="0.3">
      <c r="A111" s="29">
        <v>24900</v>
      </c>
      <c r="B111" s="30" t="s">
        <v>164</v>
      </c>
      <c r="C111" s="31">
        <v>35</v>
      </c>
      <c r="D111" s="29">
        <v>290</v>
      </c>
      <c r="E111" s="32">
        <f t="shared" si="3"/>
        <v>10150</v>
      </c>
      <c r="F111" s="33">
        <f t="shared" si="4"/>
        <v>0.1</v>
      </c>
      <c r="G111" s="34">
        <f t="shared" si="5"/>
        <v>9140</v>
      </c>
    </row>
    <row r="112" spans="1:7" ht="13.8" x14ac:dyDescent="0.3">
      <c r="A112" s="29">
        <v>25100</v>
      </c>
      <c r="B112" s="30" t="s">
        <v>165</v>
      </c>
      <c r="C112" s="31">
        <v>72.3</v>
      </c>
      <c r="D112" s="29">
        <v>310</v>
      </c>
      <c r="E112" s="32">
        <f t="shared" si="3"/>
        <v>22413</v>
      </c>
      <c r="F112" s="33">
        <f t="shared" si="4"/>
        <v>0.1</v>
      </c>
      <c r="G112" s="34">
        <f t="shared" si="5"/>
        <v>20170</v>
      </c>
    </row>
    <row r="113" spans="1:7" ht="13.8" x14ac:dyDescent="0.3">
      <c r="A113" s="29">
        <v>25300</v>
      </c>
      <c r="B113" s="30" t="s">
        <v>166</v>
      </c>
      <c r="C113" s="31">
        <v>295</v>
      </c>
      <c r="D113" s="29">
        <v>110</v>
      </c>
      <c r="E113" s="32">
        <f t="shared" si="3"/>
        <v>32450</v>
      </c>
      <c r="F113" s="33">
        <f t="shared" si="4"/>
        <v>0.05</v>
      </c>
      <c r="G113" s="34">
        <f t="shared" si="5"/>
        <v>30830</v>
      </c>
    </row>
    <row r="114" spans="1:7" ht="13.8" x14ac:dyDescent="0.3">
      <c r="A114" s="29">
        <v>25500</v>
      </c>
      <c r="B114" s="30" t="s">
        <v>167</v>
      </c>
      <c r="C114" s="31">
        <v>7.2</v>
      </c>
      <c r="D114" s="29">
        <v>45</v>
      </c>
      <c r="E114" s="32">
        <f t="shared" si="3"/>
        <v>324</v>
      </c>
      <c r="F114" s="33">
        <f t="shared" si="4"/>
        <v>0.05</v>
      </c>
      <c r="G114" s="34">
        <f t="shared" si="5"/>
        <v>310</v>
      </c>
    </row>
    <row r="115" spans="1:7" ht="13.8" x14ac:dyDescent="0.3">
      <c r="A115" s="29">
        <v>25700</v>
      </c>
      <c r="B115" s="30" t="s">
        <v>168</v>
      </c>
      <c r="C115" s="31">
        <v>13.5</v>
      </c>
      <c r="D115" s="29">
        <v>12</v>
      </c>
      <c r="E115" s="32">
        <f t="shared" si="3"/>
        <v>162</v>
      </c>
      <c r="F115" s="33">
        <f t="shared" si="4"/>
        <v>0.05</v>
      </c>
      <c r="G115" s="34">
        <f t="shared" si="5"/>
        <v>150</v>
      </c>
    </row>
    <row r="116" spans="1:7" ht="13.8" x14ac:dyDescent="0.3">
      <c r="A116" s="29">
        <v>25900</v>
      </c>
      <c r="B116" s="30" t="s">
        <v>169</v>
      </c>
      <c r="C116" s="31">
        <v>31.9</v>
      </c>
      <c r="D116" s="29">
        <v>390</v>
      </c>
      <c r="E116" s="32">
        <f t="shared" si="3"/>
        <v>12441</v>
      </c>
      <c r="F116" s="33">
        <f t="shared" si="4"/>
        <v>0.1</v>
      </c>
      <c r="G116" s="34">
        <f t="shared" si="5"/>
        <v>11200</v>
      </c>
    </row>
    <row r="117" spans="1:7" ht="13.8" x14ac:dyDescent="0.3">
      <c r="A117" s="29">
        <v>26100</v>
      </c>
      <c r="B117" s="30" t="s">
        <v>170</v>
      </c>
      <c r="C117" s="31">
        <v>14.95</v>
      </c>
      <c r="D117" s="29">
        <v>34</v>
      </c>
      <c r="E117" s="32">
        <f t="shared" si="3"/>
        <v>508.29999999999995</v>
      </c>
      <c r="F117" s="33">
        <f t="shared" si="4"/>
        <v>0.05</v>
      </c>
      <c r="G117" s="34">
        <f t="shared" si="5"/>
        <v>480</v>
      </c>
    </row>
    <row r="118" spans="1:7" ht="13.8" x14ac:dyDescent="0.3">
      <c r="A118" s="29">
        <v>26300</v>
      </c>
      <c r="B118" s="30" t="s">
        <v>171</v>
      </c>
      <c r="C118" s="31">
        <v>29.9</v>
      </c>
      <c r="D118" s="29">
        <v>430</v>
      </c>
      <c r="E118" s="32">
        <f t="shared" si="3"/>
        <v>12857</v>
      </c>
      <c r="F118" s="33">
        <f t="shared" si="4"/>
        <v>0.1</v>
      </c>
      <c r="G118" s="34">
        <f t="shared" si="5"/>
        <v>11570</v>
      </c>
    </row>
    <row r="119" spans="1:7" ht="13.8" x14ac:dyDescent="0.3">
      <c r="A119" s="29">
        <v>26500</v>
      </c>
      <c r="B119" s="30" t="s">
        <v>172</v>
      </c>
      <c r="C119" s="31">
        <v>15.95</v>
      </c>
      <c r="D119" s="29">
        <v>22</v>
      </c>
      <c r="E119" s="32">
        <f t="shared" si="3"/>
        <v>350.9</v>
      </c>
      <c r="F119" s="33">
        <f t="shared" si="4"/>
        <v>0.05</v>
      </c>
      <c r="G119" s="34">
        <f t="shared" si="5"/>
        <v>330</v>
      </c>
    </row>
    <row r="120" spans="1:7" ht="13.8" x14ac:dyDescent="0.3">
      <c r="A120" s="29">
        <v>26700</v>
      </c>
      <c r="B120" s="30" t="s">
        <v>173</v>
      </c>
      <c r="C120" s="31">
        <v>11.95</v>
      </c>
      <c r="D120" s="29">
        <v>470</v>
      </c>
      <c r="E120" s="32">
        <f t="shared" si="3"/>
        <v>5616.5</v>
      </c>
      <c r="F120" s="33">
        <f t="shared" si="4"/>
        <v>0.1</v>
      </c>
      <c r="G120" s="34">
        <f t="shared" si="5"/>
        <v>5050</v>
      </c>
    </row>
    <row r="121" spans="1:7" ht="13.8" x14ac:dyDescent="0.3">
      <c r="A121" s="29">
        <v>26900</v>
      </c>
      <c r="B121" s="30" t="s">
        <v>174</v>
      </c>
      <c r="C121" s="31">
        <v>6.5</v>
      </c>
      <c r="D121" s="29">
        <v>490</v>
      </c>
      <c r="E121" s="32">
        <f t="shared" si="3"/>
        <v>3185</v>
      </c>
      <c r="F121" s="33">
        <f t="shared" si="4"/>
        <v>0.1</v>
      </c>
      <c r="G121" s="34">
        <f t="shared" si="5"/>
        <v>2870</v>
      </c>
    </row>
    <row r="122" spans="1:7" ht="13.8" x14ac:dyDescent="0.3">
      <c r="A122" s="29">
        <v>27100</v>
      </c>
      <c r="B122" s="30" t="s">
        <v>175</v>
      </c>
      <c r="C122" s="31">
        <v>99</v>
      </c>
      <c r="D122" s="29">
        <v>510</v>
      </c>
      <c r="E122" s="32">
        <f t="shared" si="3"/>
        <v>50490</v>
      </c>
      <c r="F122" s="33">
        <f t="shared" si="4"/>
        <v>0.1</v>
      </c>
      <c r="G122" s="34">
        <f t="shared" si="5"/>
        <v>45440</v>
      </c>
    </row>
    <row r="123" spans="1:7" ht="13.8" x14ac:dyDescent="0.3">
      <c r="A123" s="30"/>
      <c r="B123" s="30"/>
      <c r="C123" s="30"/>
      <c r="D123" s="30"/>
      <c r="E123" s="30"/>
      <c r="F123" s="30"/>
      <c r="G123" s="30"/>
    </row>
    <row r="124" spans="1:7" ht="13.8" x14ac:dyDescent="0.3">
      <c r="A124" s="29"/>
      <c r="B124" s="30"/>
      <c r="C124" s="30"/>
      <c r="D124" s="35" t="s">
        <v>145</v>
      </c>
      <c r="E124" s="34">
        <f>SUM(E99:E123)</f>
        <v>265417.09999999998</v>
      </c>
      <c r="F124" s="30"/>
      <c r="G124" s="34">
        <f>SUM(G99:G123)</f>
        <v>246020</v>
      </c>
    </row>
  </sheetData>
  <phoneticPr fontId="0" type="noConversion"/>
  <pageMargins left="0.69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Header>&amp;A</oddHeader>
    <oddFooter>&amp;LErstellt von: Jürg Lippuner&amp;CSeite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Information</vt:lpstr>
      <vt:lpstr>Gebrauchtwagen</vt:lpstr>
      <vt:lpstr>Gebrauchtwagen_L</vt:lpstr>
      <vt:lpstr>Bonus</vt:lpstr>
      <vt:lpstr>Bonus_L</vt:lpstr>
      <vt:lpstr>Autos</vt:lpstr>
      <vt:lpstr>Autos_L</vt:lpstr>
      <vt:lpstr>Kosten</vt:lpstr>
      <vt:lpstr>Kosten_L</vt:lpstr>
      <vt:lpstr>Autos_L!Datenbank</vt:lpstr>
      <vt:lpstr>Datenbank</vt:lpstr>
    </vt:vector>
  </TitlesOfParts>
  <Company>lasti spite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WENN und andere Funktionen</dc:title>
  <dc:creator>Jürg Lippuner</dc:creator>
  <cp:lastModifiedBy>Lippuner Jürg BZBS</cp:lastModifiedBy>
  <dcterms:created xsi:type="dcterms:W3CDTF">2001-06-22T09:01:54Z</dcterms:created>
  <dcterms:modified xsi:type="dcterms:W3CDTF">2024-11-20T13:35:58Z</dcterms:modified>
</cp:coreProperties>
</file>