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3D8C889D-1E77-498C-BBEC-69D83C56E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destlöhne gerundet" sheetId="15" r:id="rId1"/>
    <sheet name="Mindestlöhne ungerundet" sheetId="11" r:id="rId2"/>
    <sheet name="Währungskurse" sheetId="13" r:id="rId3"/>
    <sheet name="Währungskurse_Loesung" sheetId="14" state="hidden" r:id="rId4"/>
    <sheet name="Mindestlöhne gerundet_Loes" sheetId="1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3" l="1"/>
  <c r="L9" i="13" l="1"/>
  <c r="L10" i="13"/>
  <c r="L11" i="13"/>
  <c r="L13" i="13"/>
  <c r="L14" i="13"/>
  <c r="L15" i="13"/>
  <c r="L12" i="13" l="1"/>
  <c r="J10" i="13"/>
  <c r="K10" i="13"/>
  <c r="J11" i="13"/>
  <c r="K11" i="13"/>
  <c r="J12" i="13"/>
  <c r="K12" i="13"/>
  <c r="J13" i="13"/>
  <c r="K13" i="13"/>
  <c r="J14" i="13"/>
  <c r="K14" i="13"/>
  <c r="J15" i="13"/>
  <c r="K15" i="13"/>
  <c r="K9" i="13"/>
  <c r="J9" i="13"/>
  <c r="Q14" i="13"/>
  <c r="O14" i="13"/>
  <c r="P14" i="13" s="1"/>
  <c r="O15" i="13"/>
  <c r="P15" i="13" s="1"/>
  <c r="O13" i="13"/>
  <c r="P13" i="13" s="1"/>
  <c r="P11" i="13"/>
  <c r="Q11" i="13" s="1"/>
  <c r="O10" i="13"/>
  <c r="P10" i="13" s="1"/>
  <c r="O11" i="13"/>
  <c r="O12" i="13"/>
  <c r="O9" i="13"/>
  <c r="P9" i="13" s="1"/>
  <c r="Q9" i="13" s="1"/>
  <c r="R4" i="15"/>
  <c r="L5" i="15"/>
  <c r="M5" i="15"/>
  <c r="N5" i="15"/>
  <c r="O5" i="15"/>
  <c r="P5" i="15"/>
  <c r="Q5" i="15"/>
  <c r="R5" i="15"/>
  <c r="S5" i="15"/>
  <c r="L6" i="15"/>
  <c r="M6" i="15"/>
  <c r="N6" i="15"/>
  <c r="O6" i="15"/>
  <c r="P6" i="15"/>
  <c r="Q6" i="15"/>
  <c r="R6" i="15"/>
  <c r="S6" i="15"/>
  <c r="L7" i="15"/>
  <c r="M7" i="15"/>
  <c r="N7" i="15"/>
  <c r="O7" i="15"/>
  <c r="P7" i="15"/>
  <c r="Q7" i="15"/>
  <c r="R7" i="15"/>
  <c r="S7" i="15"/>
  <c r="L8" i="15"/>
  <c r="M8" i="15"/>
  <c r="N8" i="15"/>
  <c r="O8" i="15"/>
  <c r="P8" i="15"/>
  <c r="Q8" i="15"/>
  <c r="R8" i="15"/>
  <c r="S8" i="15"/>
  <c r="L9" i="15"/>
  <c r="M9" i="15"/>
  <c r="N9" i="15"/>
  <c r="O9" i="15"/>
  <c r="P9" i="15"/>
  <c r="Q9" i="15"/>
  <c r="R9" i="15"/>
  <c r="S9" i="15"/>
  <c r="L10" i="15"/>
  <c r="M10" i="15"/>
  <c r="N10" i="15"/>
  <c r="O10" i="15"/>
  <c r="P10" i="15"/>
  <c r="Q10" i="15"/>
  <c r="R10" i="15"/>
  <c r="S10" i="15"/>
  <c r="L11" i="15"/>
  <c r="M11" i="15"/>
  <c r="N11" i="15"/>
  <c r="O11" i="15"/>
  <c r="P11" i="15"/>
  <c r="Q11" i="15"/>
  <c r="R11" i="15"/>
  <c r="S11" i="15"/>
  <c r="L12" i="15"/>
  <c r="M12" i="15"/>
  <c r="N12" i="15"/>
  <c r="O12" i="15"/>
  <c r="P12" i="15"/>
  <c r="Q12" i="15"/>
  <c r="R12" i="15"/>
  <c r="S12" i="15"/>
  <c r="L13" i="15"/>
  <c r="M13" i="15"/>
  <c r="N13" i="15"/>
  <c r="O13" i="15"/>
  <c r="P13" i="15"/>
  <c r="Q13" i="15"/>
  <c r="R13" i="15"/>
  <c r="S13" i="15"/>
  <c r="L14" i="15"/>
  <c r="M14" i="15"/>
  <c r="N14" i="15"/>
  <c r="O14" i="15"/>
  <c r="P14" i="15"/>
  <c r="Q14" i="15"/>
  <c r="R14" i="15"/>
  <c r="S14" i="15"/>
  <c r="L15" i="15"/>
  <c r="M15" i="15"/>
  <c r="N15" i="15"/>
  <c r="O15" i="15"/>
  <c r="P15" i="15"/>
  <c r="Q15" i="15"/>
  <c r="R15" i="15"/>
  <c r="S15" i="15"/>
  <c r="L16" i="15"/>
  <c r="M16" i="15"/>
  <c r="N16" i="15"/>
  <c r="O16" i="15"/>
  <c r="P16" i="15"/>
  <c r="Q16" i="15"/>
  <c r="R16" i="15"/>
  <c r="S16" i="15"/>
  <c r="L17" i="15"/>
  <c r="M17" i="15"/>
  <c r="N17" i="15"/>
  <c r="O17" i="15"/>
  <c r="P17" i="15"/>
  <c r="Q17" i="15"/>
  <c r="R17" i="15"/>
  <c r="S17" i="15"/>
  <c r="L18" i="15"/>
  <c r="M18" i="15"/>
  <c r="N18" i="15"/>
  <c r="O18" i="15"/>
  <c r="P18" i="15"/>
  <c r="Q18" i="15"/>
  <c r="R18" i="15"/>
  <c r="S18" i="15"/>
  <c r="L19" i="15"/>
  <c r="M19" i="15"/>
  <c r="N19" i="15"/>
  <c r="O19" i="15"/>
  <c r="P19" i="15"/>
  <c r="Q19" i="15"/>
  <c r="R19" i="15"/>
  <c r="S19" i="15"/>
  <c r="L20" i="15"/>
  <c r="M20" i="15"/>
  <c r="N20" i="15"/>
  <c r="O20" i="15"/>
  <c r="P20" i="15"/>
  <c r="Q20" i="15"/>
  <c r="R20" i="15"/>
  <c r="S20" i="15"/>
  <c r="M4" i="15"/>
  <c r="N4" i="15"/>
  <c r="O4" i="15"/>
  <c r="P4" i="15"/>
  <c r="Q4" i="15"/>
  <c r="S4" i="15"/>
  <c r="L4" i="15"/>
  <c r="AA6" i="15"/>
  <c r="AB20" i="15"/>
  <c r="AA20" i="15"/>
  <c r="Z20" i="15"/>
  <c r="Y20" i="15"/>
  <c r="X20" i="15"/>
  <c r="W20" i="15"/>
  <c r="V20" i="15"/>
  <c r="AB19" i="15"/>
  <c r="AA19" i="15"/>
  <c r="Z19" i="15"/>
  <c r="Y19" i="15"/>
  <c r="X19" i="15"/>
  <c r="W19" i="15"/>
  <c r="V19" i="15"/>
  <c r="AB18" i="15"/>
  <c r="AA18" i="15"/>
  <c r="Z18" i="15"/>
  <c r="Y18" i="15"/>
  <c r="X18" i="15"/>
  <c r="W18" i="15"/>
  <c r="V18" i="15"/>
  <c r="AB17" i="15"/>
  <c r="AA17" i="15"/>
  <c r="Z17" i="15"/>
  <c r="Y17" i="15"/>
  <c r="X17" i="15"/>
  <c r="W17" i="15"/>
  <c r="V17" i="15"/>
  <c r="AB16" i="15"/>
  <c r="AA16" i="15"/>
  <c r="Z16" i="15"/>
  <c r="Y16" i="15"/>
  <c r="X16" i="15"/>
  <c r="W16" i="15"/>
  <c r="V16" i="15"/>
  <c r="AB15" i="15"/>
  <c r="AA15" i="15"/>
  <c r="Z15" i="15"/>
  <c r="Y15" i="15"/>
  <c r="X15" i="15"/>
  <c r="W15" i="15"/>
  <c r="V15" i="15"/>
  <c r="AB14" i="15"/>
  <c r="AA14" i="15"/>
  <c r="Z14" i="15"/>
  <c r="Y14" i="15"/>
  <c r="X14" i="15"/>
  <c r="W14" i="15"/>
  <c r="V14" i="15"/>
  <c r="AB13" i="15"/>
  <c r="AA13" i="15"/>
  <c r="Z13" i="15"/>
  <c r="Y13" i="15"/>
  <c r="X13" i="15"/>
  <c r="W13" i="15"/>
  <c r="V13" i="15"/>
  <c r="AB12" i="15"/>
  <c r="AA12" i="15"/>
  <c r="Z12" i="15"/>
  <c r="Y12" i="15"/>
  <c r="X12" i="15"/>
  <c r="W12" i="15"/>
  <c r="V12" i="15"/>
  <c r="AB11" i="15"/>
  <c r="AA11" i="15"/>
  <c r="Z11" i="15"/>
  <c r="Y11" i="15"/>
  <c r="X11" i="15"/>
  <c r="W11" i="15"/>
  <c r="V11" i="15"/>
  <c r="AB10" i="15"/>
  <c r="AA10" i="15"/>
  <c r="Z10" i="15"/>
  <c r="Y10" i="15"/>
  <c r="X10" i="15"/>
  <c r="W10" i="15"/>
  <c r="V10" i="15"/>
  <c r="AB9" i="15"/>
  <c r="AA9" i="15"/>
  <c r="Z9" i="15"/>
  <c r="Y9" i="15"/>
  <c r="X9" i="15"/>
  <c r="W9" i="15"/>
  <c r="V9" i="15"/>
  <c r="AB8" i="15"/>
  <c r="AA8" i="15"/>
  <c r="Z8" i="15"/>
  <c r="Y8" i="15"/>
  <c r="X8" i="15"/>
  <c r="W8" i="15"/>
  <c r="V8" i="15"/>
  <c r="AB7" i="15"/>
  <c r="AA7" i="15"/>
  <c r="Z7" i="15"/>
  <c r="Y7" i="15"/>
  <c r="X7" i="15"/>
  <c r="W7" i="15"/>
  <c r="V7" i="15"/>
  <c r="AB6" i="15"/>
  <c r="Z6" i="15"/>
  <c r="Y6" i="15"/>
  <c r="X6" i="15"/>
  <c r="W6" i="15"/>
  <c r="V6" i="15"/>
  <c r="AB5" i="15"/>
  <c r="AA5" i="15"/>
  <c r="Z5" i="15"/>
  <c r="Y5" i="15"/>
  <c r="X5" i="15"/>
  <c r="W5" i="15"/>
  <c r="V5" i="15"/>
  <c r="AB4" i="15"/>
  <c r="AA4" i="15"/>
  <c r="Z4" i="15"/>
  <c r="Y4" i="15"/>
  <c r="X4" i="15"/>
  <c r="W4" i="15"/>
  <c r="V4" i="15"/>
  <c r="U5" i="15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4" i="15"/>
  <c r="Q13" i="13" l="1"/>
  <c r="Q10" i="13"/>
  <c r="P12" i="13"/>
  <c r="Q12" i="13" s="1"/>
  <c r="Q15" i="13"/>
  <c r="F12" i="14"/>
  <c r="F11" i="14"/>
  <c r="F10" i="14"/>
  <c r="F9" i="14"/>
  <c r="F8" i="14"/>
  <c r="F7" i="14"/>
  <c r="F6" i="14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H25" i="12"/>
  <c r="I25" i="12"/>
  <c r="J25" i="12"/>
  <c r="H26" i="12"/>
  <c r="I26" i="12"/>
  <c r="J26" i="12"/>
  <c r="H27" i="12"/>
  <c r="I27" i="12"/>
  <c r="J27" i="12"/>
  <c r="I8" i="12"/>
  <c r="J8" i="12"/>
  <c r="C12" i="12"/>
  <c r="D12" i="12"/>
  <c r="E12" i="12"/>
  <c r="F12" i="12"/>
  <c r="G12" i="12"/>
  <c r="C13" i="12"/>
  <c r="D13" i="12"/>
  <c r="E13" i="12"/>
  <c r="F13" i="12"/>
  <c r="G13" i="12"/>
  <c r="C14" i="12"/>
  <c r="D14" i="12"/>
  <c r="E14" i="12"/>
  <c r="F14" i="12"/>
  <c r="G14" i="12"/>
  <c r="C15" i="12"/>
  <c r="D15" i="12"/>
  <c r="E15" i="12"/>
  <c r="F15" i="12"/>
  <c r="G15" i="12"/>
  <c r="C16" i="12"/>
  <c r="D16" i="12"/>
  <c r="E16" i="12"/>
  <c r="F16" i="12"/>
  <c r="G16" i="12"/>
  <c r="C17" i="12"/>
  <c r="D17" i="12"/>
  <c r="E17" i="12"/>
  <c r="F17" i="12"/>
  <c r="G17" i="12"/>
  <c r="C18" i="12"/>
  <c r="D18" i="12"/>
  <c r="E18" i="12"/>
  <c r="F18" i="12"/>
  <c r="G18" i="12"/>
  <c r="C19" i="12"/>
  <c r="D19" i="12"/>
  <c r="E19" i="12"/>
  <c r="F19" i="12"/>
  <c r="G19" i="12"/>
  <c r="C20" i="12"/>
  <c r="D20" i="12"/>
  <c r="E20" i="12"/>
  <c r="F20" i="12"/>
  <c r="G20" i="12"/>
  <c r="C21" i="12"/>
  <c r="D21" i="12"/>
  <c r="E21" i="12"/>
  <c r="F21" i="12"/>
  <c r="G21" i="12"/>
  <c r="C22" i="12"/>
  <c r="D22" i="12"/>
  <c r="E22" i="12"/>
  <c r="F22" i="12"/>
  <c r="G22" i="12"/>
  <c r="C23" i="12"/>
  <c r="D23" i="12"/>
  <c r="E23" i="12"/>
  <c r="F23" i="12"/>
  <c r="G23" i="12"/>
  <c r="C24" i="12"/>
  <c r="D24" i="12"/>
  <c r="E24" i="12"/>
  <c r="F24" i="12"/>
  <c r="G24" i="12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D11" i="12"/>
  <c r="E11" i="12"/>
  <c r="F11" i="12"/>
  <c r="G11" i="12"/>
  <c r="C11" i="12"/>
  <c r="A25" i="12"/>
  <c r="B25" i="12"/>
  <c r="A26" i="12"/>
  <c r="B26" i="12"/>
  <c r="A27" i="12"/>
  <c r="B27" i="12"/>
  <c r="A2" i="12"/>
  <c r="A3" i="12"/>
  <c r="C6" i="12"/>
  <c r="G6" i="12"/>
  <c r="C8" i="12"/>
  <c r="D8" i="12"/>
  <c r="E8" i="12"/>
  <c r="F8" i="12"/>
  <c r="G8" i="12"/>
  <c r="H8" i="12"/>
  <c r="A11" i="12"/>
  <c r="B11" i="12"/>
  <c r="A12" i="12"/>
  <c r="B12" i="12"/>
  <c r="A13" i="12"/>
  <c r="B13" i="12"/>
  <c r="A14" i="12"/>
  <c r="B14" i="12"/>
  <c r="A15" i="12"/>
  <c r="B15" i="12"/>
  <c r="A16" i="12"/>
  <c r="B16" i="12"/>
  <c r="A17" i="12"/>
  <c r="B17" i="12"/>
  <c r="A18" i="12"/>
  <c r="B18" i="12"/>
  <c r="A19" i="12"/>
  <c r="B19" i="12"/>
  <c r="A20" i="12"/>
  <c r="B20" i="12"/>
  <c r="A21" i="12"/>
  <c r="B21" i="12"/>
  <c r="A22" i="12"/>
  <c r="B22" i="12"/>
  <c r="A23" i="12"/>
  <c r="B23" i="12"/>
  <c r="A24" i="12"/>
  <c r="B24" i="12"/>
  <c r="A1" i="12"/>
  <c r="Q1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 Lippuner</author>
  </authors>
  <commentList>
    <comment ref="C1" authorId="0" shapeId="0" xr:uid="{00000000-0006-0000-0200-000001000000}">
      <text>
        <r>
          <rPr>
            <sz val="8"/>
            <color indexed="81"/>
            <rFont val="Tahoma"/>
            <family val="2"/>
          </rPr>
          <t>1 Suchen Sie im Internet die aktuellen Kurse und fügen Sie sie in Spalte E ein.
2 Berechnen Sie in den Spalten F und G den Wert in CHF
3 In Spalte H berechnen Sie die Differenzen von Spalte F und G
4 In Zelle H14 berechnen Sie das Total der Differenz</t>
        </r>
      </text>
    </comment>
  </commentList>
</comments>
</file>

<file path=xl/sharedStrings.xml><?xml version="1.0" encoding="utf-8"?>
<sst xmlns="http://schemas.openxmlformats.org/spreadsheetml/2006/main" count="97" uniqueCount="59">
  <si>
    <t xml:space="preserve"> Herstellung v. Nahrungsmitteln u. Getränken  </t>
  </si>
  <si>
    <t xml:space="preserve"> Be- und Verarbeitung von Holz  </t>
  </si>
  <si>
    <t xml:space="preserve"> Papier- und Kartongewerbe  </t>
  </si>
  <si>
    <t xml:space="preserve"> Verlags- u. Druckgewerbe, Vervielfältigung  </t>
  </si>
  <si>
    <t xml:space="preserve"> Herstellung von Metallerzeugnissen  </t>
  </si>
  <si>
    <t xml:space="preserve"> Maschinenbau  </t>
  </si>
  <si>
    <t xml:space="preserve"> Herstel. v. Möbeln, Schmuck und sonst. Erzeug.</t>
  </si>
  <si>
    <t xml:space="preserve"> Baugewerbe  </t>
  </si>
  <si>
    <t xml:space="preserve"> Handel, Reparatur v. Autos; Tankstellen  </t>
  </si>
  <si>
    <t xml:space="preserve"> Detailhandel; Reparatur v. Gebrauchsgütern  </t>
  </si>
  <si>
    <t xml:space="preserve"> Gastgewerbe  </t>
  </si>
  <si>
    <t xml:space="preserve"> Landverkehr; Transport in Rohrfernleitungen  </t>
  </si>
  <si>
    <t xml:space="preserve"> Nebentätigkeiten f. den Verkehr; Reisebüros  </t>
  </si>
  <si>
    <t xml:space="preserve"> Nachrichtenübermittlung  </t>
  </si>
  <si>
    <t xml:space="preserve"> Kreditgewerbe</t>
  </si>
  <si>
    <t xml:space="preserve"> Gesundheits- und Sozialwesen  </t>
  </si>
  <si>
    <t xml:space="preserve"> Persönliche Dienstleistungen  </t>
  </si>
  <si>
    <t>Ungelernte</t>
  </si>
  <si>
    <t>Berufsausweis</t>
  </si>
  <si>
    <t>Aufgabe</t>
  </si>
  <si>
    <t>Währungskurse</t>
  </si>
  <si>
    <t>Aufgaben</t>
  </si>
  <si>
    <t>Link zu Währungskursen</t>
  </si>
  <si>
    <t>http://www.umrechnung.org/waehrungen-umrechnen/waehrungs-kurs-umrechner.htm</t>
  </si>
  <si>
    <t>Kurs in CHF</t>
  </si>
  <si>
    <t>Gesamtwert in CHF
gerundet auf 5 Rappen</t>
  </si>
  <si>
    <t>Betrag</t>
  </si>
  <si>
    <t>Währung</t>
  </si>
  <si>
    <t>Einheit</t>
  </si>
  <si>
    <t>04.04.2007</t>
  </si>
  <si>
    <t>aktuelles Datum</t>
  </si>
  <si>
    <t>Differenz</t>
  </si>
  <si>
    <t>Euro</t>
  </si>
  <si>
    <t>US-Dollar</t>
  </si>
  <si>
    <t>Englisches Pfund</t>
  </si>
  <si>
    <t>Japanischer Yen</t>
  </si>
  <si>
    <t>Schwedische Kronen</t>
  </si>
  <si>
    <t>Kanadischer Dollar</t>
  </si>
  <si>
    <t>Ungarische Forinth</t>
  </si>
  <si>
    <t xml:space="preserve"> </t>
  </si>
  <si>
    <t>Total</t>
  </si>
  <si>
    <t>Mindestlöhne</t>
  </si>
  <si>
    <t>Mindestlöhne (gerundet)</t>
  </si>
  <si>
    <t xml:space="preserve"> Dabei runden Sie die Ursprungswerte auf ganze hundert Franken.</t>
  </si>
  <si>
    <r>
      <t xml:space="preserve">Übertragen Sie mit einer Formel/Funktion die Werte aus der Tabelle </t>
    </r>
    <r>
      <rPr>
        <b/>
        <sz val="12"/>
        <color theme="0"/>
        <rFont val="Calibri"/>
        <family val="2"/>
        <scheme val="minor"/>
      </rPr>
      <t>Mindestlöhne ungerundet.</t>
    </r>
  </si>
  <si>
    <t>Wert in CHF</t>
  </si>
  <si>
    <t>Wert in CHF auf 5 Rappen gerundet</t>
  </si>
  <si>
    <t>Ungarische Forint</t>
  </si>
  <si>
    <t>Schwedische Krone</t>
  </si>
  <si>
    <t>1. E9:E15</t>
  </si>
  <si>
    <t>2. F9:F15</t>
  </si>
  <si>
    <t>3. G9:G15</t>
  </si>
  <si>
    <t>4. G17</t>
  </si>
  <si>
    <t>Berechnen Sie das Total der Differenz.</t>
  </si>
  <si>
    <t>Achten Sie darauf, ob die Währung mit der Einheit 100 oder 1 gerechnet wird.</t>
  </si>
  <si>
    <r>
      <t xml:space="preserve">Berechnen Sie den Wert in Schweizer Franken (Spalte </t>
    </r>
    <r>
      <rPr>
        <b/>
        <sz val="10"/>
        <rFont val="Calibri"/>
        <family val="2"/>
      </rPr>
      <t>E</t>
    </r>
    <r>
      <rPr>
        <sz val="10"/>
        <rFont val="Calibri"/>
        <family val="2"/>
      </rPr>
      <t xml:space="preserve">) aus der Spalte </t>
    </r>
    <r>
      <rPr>
        <b/>
        <sz val="10"/>
        <rFont val="Calibri"/>
        <family val="2"/>
      </rPr>
      <t>Betrag</t>
    </r>
    <r>
      <rPr>
        <sz val="10"/>
        <rFont val="Calibri"/>
        <family val="2"/>
      </rPr>
      <t xml:space="preserve"> und dem </t>
    </r>
    <r>
      <rPr>
        <b/>
        <sz val="10"/>
        <rFont val="Calibri"/>
        <family val="2"/>
      </rPr>
      <t>Kurs.</t>
    </r>
  </si>
  <si>
    <t>Runden Sie den Wert in CHF auf 5 Rappen.</t>
  </si>
  <si>
    <t>Berechnen Sie die Differenz des ungerundeten und gerundeten Werts.</t>
  </si>
  <si>
    <t>https://www.finanzen.ch/waehrungsrechner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</si>
</sst>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"/>
    <numFmt numFmtId="165" formatCode="#\ ###\ ##0\ "/>
    <numFmt numFmtId="166" formatCode="0.0000"/>
  </numFmts>
  <fonts count="21">
    <font>
      <sz val="10"/>
      <name val="Arial"/>
    </font>
    <font>
      <sz val="10"/>
      <name val="Arial"/>
    </font>
    <font>
      <sz val="12"/>
      <name val="Times New Roman"/>
      <family val="1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sz val="18"/>
      <color theme="3"/>
      <name val="Calibri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53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0" fillId="0" borderId="3" xfId="0" applyNumberFormat="1" applyBorder="1"/>
    <xf numFmtId="4" fontId="0" fillId="0" borderId="0" xfId="0" applyNumberFormat="1" applyBorder="1"/>
    <xf numFmtId="4" fontId="0" fillId="0" borderId="7" xfId="0" applyNumberFormat="1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Alignment="1" applyProtection="1"/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14" fontId="8" fillId="3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4" borderId="11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166" fontId="7" fillId="4" borderId="11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" fontId="7" fillId="0" borderId="11" xfId="0" applyNumberFormat="1" applyFont="1" applyBorder="1" applyAlignment="1">
      <alignment vertical="center"/>
    </xf>
    <xf numFmtId="4" fontId="7" fillId="4" borderId="11" xfId="0" applyNumberFormat="1" applyFont="1" applyFill="1" applyBorder="1" applyAlignment="1">
      <alignment vertical="center"/>
    </xf>
    <xf numFmtId="0" fontId="13" fillId="0" borderId="0" xfId="2" applyFont="1" applyFill="1"/>
    <xf numFmtId="0" fontId="13" fillId="0" borderId="0" xfId="2" applyFont="1" applyFill="1" applyAlignment="1"/>
    <xf numFmtId="0" fontId="13" fillId="5" borderId="0" xfId="2" applyFont="1" applyFill="1"/>
    <xf numFmtId="0" fontId="10" fillId="5" borderId="0" xfId="4" applyFill="1" applyBorder="1"/>
    <xf numFmtId="0" fontId="10" fillId="6" borderId="0" xfId="4" applyFill="1" applyBorder="1"/>
    <xf numFmtId="0" fontId="13" fillId="6" borderId="0" xfId="2" applyFont="1" applyFill="1"/>
    <xf numFmtId="0" fontId="11" fillId="12" borderId="0" xfId="2" applyFont="1" applyFill="1"/>
    <xf numFmtId="0" fontId="12" fillId="12" borderId="0" xfId="2" applyFont="1" applyFill="1" applyAlignment="1"/>
    <xf numFmtId="0" fontId="14" fillId="12" borderId="0" xfId="2" applyFont="1" applyFill="1" applyAlignment="1"/>
    <xf numFmtId="0" fontId="7" fillId="7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2" fontId="7" fillId="7" borderId="11" xfId="0" applyNumberFormat="1" applyFont="1" applyFill="1" applyBorder="1" applyAlignment="1">
      <alignment vertical="center"/>
    </xf>
    <xf numFmtId="2" fontId="7" fillId="6" borderId="11" xfId="0" applyNumberFormat="1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vertical="center"/>
    </xf>
    <xf numFmtId="0" fontId="7" fillId="5" borderId="11" xfId="0" applyNumberFormat="1" applyFont="1" applyFill="1" applyBorder="1" applyAlignment="1">
      <alignment vertical="center"/>
    </xf>
    <xf numFmtId="0" fontId="7" fillId="5" borderId="11" xfId="0" applyNumberFormat="1" applyFont="1" applyFill="1" applyBorder="1" applyAlignment="1">
      <alignment horizontal="center" vertical="center"/>
    </xf>
    <xf numFmtId="166" fontId="7" fillId="5" borderId="11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3" fontId="7" fillId="13" borderId="11" xfId="0" applyNumberFormat="1" applyFont="1" applyFill="1" applyBorder="1" applyAlignment="1">
      <alignment vertical="center"/>
    </xf>
    <xf numFmtId="0" fontId="7" fillId="13" borderId="11" xfId="0" applyFont="1" applyFill="1" applyBorder="1" applyAlignment="1">
      <alignment vertical="center"/>
    </xf>
    <xf numFmtId="0" fontId="7" fillId="13" borderId="11" xfId="0" applyFont="1" applyFill="1" applyBorder="1" applyAlignment="1">
      <alignment horizontal="center" vertical="center"/>
    </xf>
    <xf numFmtId="166" fontId="7" fillId="13" borderId="11" xfId="0" applyNumberFormat="1" applyFont="1" applyFill="1" applyBorder="1" applyAlignment="1">
      <alignment vertical="center"/>
    </xf>
    <xf numFmtId="0" fontId="8" fillId="8" borderId="0" xfId="0" applyFont="1" applyFill="1" applyAlignment="1"/>
    <xf numFmtId="0" fontId="18" fillId="8" borderId="0" xfId="0" applyFont="1" applyFill="1"/>
    <xf numFmtId="0" fontId="17" fillId="8" borderId="0" xfId="0" applyFont="1" applyFill="1" applyAlignment="1"/>
    <xf numFmtId="0" fontId="7" fillId="8" borderId="0" xfId="0" applyFont="1" applyFill="1"/>
    <xf numFmtId="0" fontId="19" fillId="8" borderId="0" xfId="0" applyFont="1" applyFill="1"/>
    <xf numFmtId="0" fontId="17" fillId="8" borderId="0" xfId="0" applyFont="1" applyFill="1"/>
    <xf numFmtId="0" fontId="20" fillId="0" borderId="0" xfId="0" applyFont="1"/>
    <xf numFmtId="0" fontId="7" fillId="7" borderId="11" xfId="0" applyNumberFormat="1" applyFont="1" applyFill="1" applyBorder="1" applyAlignment="1">
      <alignment vertical="center"/>
    </xf>
    <xf numFmtId="0" fontId="7" fillId="6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8" fillId="2" borderId="11" xfId="0" applyNumberFormat="1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/>
    </xf>
    <xf numFmtId="0" fontId="13" fillId="6" borderId="3" xfId="2" applyFont="1" applyFill="1" applyBorder="1" applyAlignment="1">
      <alignment vertical="center"/>
    </xf>
    <xf numFmtId="0" fontId="13" fillId="6" borderId="0" xfId="2" applyFont="1" applyFill="1" applyBorder="1" applyAlignment="1">
      <alignment horizontal="left" vertical="center"/>
    </xf>
    <xf numFmtId="0" fontId="11" fillId="10" borderId="12" xfId="2" applyFont="1" applyFill="1" applyBorder="1" applyAlignment="1">
      <alignment horizontal="center" vertical="center" wrapText="1"/>
    </xf>
    <xf numFmtId="0" fontId="11" fillId="11" borderId="12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4" fillId="12" borderId="0" xfId="2" applyFont="1" applyFill="1" applyAlignment="1">
      <alignment vertical="center"/>
    </xf>
    <xf numFmtId="0" fontId="11" fillId="10" borderId="12" xfId="2" quotePrefix="1" applyFont="1" applyFill="1" applyBorder="1" applyAlignment="1">
      <alignment horizontal="center" vertical="center" wrapText="1"/>
    </xf>
    <xf numFmtId="0" fontId="11" fillId="11" borderId="12" xfId="2" quotePrefix="1" applyFont="1" applyFill="1" applyBorder="1" applyAlignment="1">
      <alignment horizontal="center" vertical="center" wrapText="1"/>
    </xf>
    <xf numFmtId="164" fontId="13" fillId="6" borderId="14" xfId="2" applyNumberFormat="1" applyFont="1" applyFill="1" applyBorder="1" applyAlignment="1">
      <alignment horizontal="left" vertical="center"/>
    </xf>
    <xf numFmtId="0" fontId="13" fillId="6" borderId="15" xfId="2" applyFont="1" applyFill="1" applyBorder="1" applyAlignment="1">
      <alignment horizontal="left" vertical="center"/>
    </xf>
    <xf numFmtId="165" fontId="13" fillId="8" borderId="13" xfId="3" applyNumberFormat="1" applyFont="1" applyFill="1" applyBorder="1" applyAlignment="1">
      <alignment horizontal="right" vertical="center"/>
    </xf>
    <xf numFmtId="165" fontId="13" fillId="9" borderId="13" xfId="3" applyNumberFormat="1" applyFont="1" applyFill="1" applyBorder="1" applyAlignment="1">
      <alignment horizontal="right" vertical="center"/>
    </xf>
    <xf numFmtId="0" fontId="16" fillId="0" borderId="0" xfId="2" applyFont="1" applyFill="1" applyAlignment="1">
      <alignment vertical="center"/>
    </xf>
    <xf numFmtId="0" fontId="13" fillId="5" borderId="3" xfId="2" applyFont="1" applyFill="1" applyBorder="1" applyAlignment="1">
      <alignment vertical="center"/>
    </xf>
    <xf numFmtId="0" fontId="13" fillId="5" borderId="0" xfId="2" applyFont="1" applyFill="1" applyBorder="1" applyAlignment="1">
      <alignment horizontal="left" vertical="center"/>
    </xf>
    <xf numFmtId="164" fontId="13" fillId="5" borderId="14" xfId="2" applyNumberFormat="1" applyFont="1" applyFill="1" applyBorder="1" applyAlignment="1">
      <alignment horizontal="left" vertical="center"/>
    </xf>
    <xf numFmtId="0" fontId="13" fillId="5" borderId="15" xfId="2" applyFont="1" applyFill="1" applyBorder="1" applyAlignment="1">
      <alignment horizontal="left" vertical="center"/>
    </xf>
  </cellXfs>
  <cellStyles count="5">
    <cellStyle name="Link" xfId="1" builtinId="8"/>
    <cellStyle name="Normal_F_02AMI45-50 (b)" xfId="2" xr:uid="{00000000-0005-0000-0000-000001000000}"/>
    <cellStyle name="Prozent" xfId="3" builtinId="5"/>
    <cellStyle name="Standard" xfId="0" builtinId="0"/>
    <cellStyle name="Überschrift" xfId="4" builtinId="1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zen.ch/waehrungsrechn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mrechnung.org/waehrungen-umrechnen/waehrungs-kurs-umrechner.htm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01F9-3A2D-4124-B2EF-FAD6E3BBB455}">
  <dimension ref="A1:AB21"/>
  <sheetViews>
    <sheetView showGridLines="0" tabSelected="1" zoomScaleNormal="100" workbookViewId="0"/>
  </sheetViews>
  <sheetFormatPr baseColWidth="10" defaultColWidth="11.42578125" defaultRowHeight="15"/>
  <cols>
    <col min="1" max="1" width="4.42578125" style="43" customWidth="1"/>
    <col min="2" max="2" width="43.7109375" style="43" bestFit="1" customWidth="1"/>
    <col min="3" max="10" width="10.42578125" style="43" customWidth="1"/>
    <col min="11" max="11" width="11.42578125" style="43"/>
    <col min="12" max="19" width="12.42578125" style="43" customWidth="1"/>
    <col min="20" max="20" width="11.42578125" style="43"/>
    <col min="21" max="28" width="0" style="43" hidden="1" customWidth="1"/>
    <col min="29" max="16384" width="11.42578125" style="43"/>
  </cols>
  <sheetData>
    <row r="1" spans="1:28" ht="22.5" customHeight="1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8"/>
      <c r="L1" s="49" t="s">
        <v>19</v>
      </c>
      <c r="M1" s="51" t="s">
        <v>44</v>
      </c>
      <c r="N1" s="50"/>
      <c r="O1" s="50"/>
      <c r="P1" s="50"/>
      <c r="Q1" s="50"/>
      <c r="R1" s="50"/>
      <c r="S1" s="50"/>
    </row>
    <row r="2" spans="1:28" s="87" customFormat="1" ht="24.75" customHeight="1">
      <c r="A2" s="83"/>
      <c r="B2" s="84"/>
      <c r="C2" s="85" t="s">
        <v>17</v>
      </c>
      <c r="D2" s="85"/>
      <c r="E2" s="85"/>
      <c r="F2" s="85"/>
      <c r="G2" s="86" t="s">
        <v>18</v>
      </c>
      <c r="H2" s="86"/>
      <c r="I2" s="86"/>
      <c r="J2" s="86"/>
      <c r="L2" s="88"/>
      <c r="M2" s="89" t="s">
        <v>43</v>
      </c>
      <c r="N2" s="88"/>
      <c r="O2" s="88"/>
      <c r="P2" s="88"/>
      <c r="Q2" s="88"/>
      <c r="R2" s="88"/>
      <c r="S2" s="88"/>
    </row>
    <row r="3" spans="1:28" s="87" customFormat="1" ht="24.75" customHeight="1">
      <c r="A3" s="83"/>
      <c r="B3" s="84"/>
      <c r="C3" s="90">
        <v>2015</v>
      </c>
      <c r="D3" s="90">
        <v>2016</v>
      </c>
      <c r="E3" s="90">
        <v>2017</v>
      </c>
      <c r="F3" s="90">
        <v>2018</v>
      </c>
      <c r="G3" s="91">
        <v>2015</v>
      </c>
      <c r="H3" s="91">
        <v>2016</v>
      </c>
      <c r="I3" s="91">
        <v>2017</v>
      </c>
      <c r="J3" s="91">
        <v>2018</v>
      </c>
    </row>
    <row r="4" spans="1:28" s="87" customFormat="1" ht="24.75" customHeight="1">
      <c r="A4" s="92">
        <v>15</v>
      </c>
      <c r="B4" s="93" t="s">
        <v>0</v>
      </c>
      <c r="C4" s="94"/>
      <c r="D4" s="94"/>
      <c r="E4" s="94"/>
      <c r="F4" s="94"/>
      <c r="G4" s="95"/>
      <c r="H4" s="95"/>
      <c r="I4" s="95"/>
      <c r="J4" s="95"/>
      <c r="L4" s="96" t="str">
        <f>IF(C4="","",IF(C4=U4,"richtig","stimmt noch nicht"))</f>
        <v/>
      </c>
      <c r="M4" s="96" t="str">
        <f t="shared" ref="M4:S4" si="0">IF(D4="","",IF(D4=V4,"richtig","stimmt noch nicht"))</f>
        <v/>
      </c>
      <c r="N4" s="96" t="str">
        <f t="shared" si="0"/>
        <v/>
      </c>
      <c r="O4" s="96" t="str">
        <f t="shared" si="0"/>
        <v/>
      </c>
      <c r="P4" s="96" t="str">
        <f t="shared" si="0"/>
        <v/>
      </c>
      <c r="Q4" s="96" t="str">
        <f t="shared" si="0"/>
        <v/>
      </c>
      <c r="R4" s="96" t="str">
        <f t="shared" si="0"/>
        <v/>
      </c>
      <c r="S4" s="96" t="str">
        <f t="shared" si="0"/>
        <v/>
      </c>
      <c r="U4" s="87">
        <f>ROUND('Mindestlöhne ungerundet'!C4,-2)</f>
        <v>3100</v>
      </c>
      <c r="V4" s="87">
        <f>ROUND('Mindestlöhne ungerundet'!D4,-2)</f>
        <v>3400</v>
      </c>
      <c r="W4" s="87">
        <f>ROUND('Mindestlöhne ungerundet'!E4,-2)</f>
        <v>3400</v>
      </c>
      <c r="X4" s="87">
        <f>ROUND('Mindestlöhne ungerundet'!F4,-2)</f>
        <v>3400</v>
      </c>
      <c r="Y4" s="87">
        <f>ROUND('Mindestlöhne ungerundet'!G4,-2)</f>
        <v>3400</v>
      </c>
      <c r="Z4" s="87">
        <f>ROUND('Mindestlöhne ungerundet'!H4,-2)</f>
        <v>3400</v>
      </c>
      <c r="AA4" s="87">
        <f>ROUND('Mindestlöhne ungerundet'!I4,-2)</f>
        <v>3400</v>
      </c>
      <c r="AB4" s="87">
        <f>ROUND('Mindestlöhne ungerundet'!J4,-2)</f>
        <v>3400</v>
      </c>
    </row>
    <row r="5" spans="1:28" s="87" customFormat="1" ht="24.75" customHeight="1">
      <c r="A5" s="92">
        <v>20</v>
      </c>
      <c r="B5" s="93" t="s">
        <v>1</v>
      </c>
      <c r="C5" s="94"/>
      <c r="D5" s="94"/>
      <c r="E5" s="94"/>
      <c r="F5" s="94"/>
      <c r="G5" s="95"/>
      <c r="H5" s="95"/>
      <c r="I5" s="95"/>
      <c r="J5" s="95"/>
      <c r="L5" s="96" t="str">
        <f t="shared" ref="L5:L20" si="1">IF(C5="","",IF(C5=U5,"richtig","stimmt noch nicht"))</f>
        <v/>
      </c>
      <c r="M5" s="96" t="str">
        <f t="shared" ref="M5:M20" si="2">IF(D5="","",IF(D5=V5,"richtig","stimmt noch nicht"))</f>
        <v/>
      </c>
      <c r="N5" s="96" t="str">
        <f t="shared" ref="N5:N20" si="3">IF(E5="","",IF(E5=W5,"richtig","stimmt noch nicht"))</f>
        <v/>
      </c>
      <c r="O5" s="96" t="str">
        <f t="shared" ref="O5:O20" si="4">IF(F5="","",IF(F5=X5,"richtig","stimmt noch nicht"))</f>
        <v/>
      </c>
      <c r="P5" s="96" t="str">
        <f t="shared" ref="P5:P20" si="5">IF(G5="","",IF(G5=Y5,"richtig","stimmt noch nicht"))</f>
        <v/>
      </c>
      <c r="Q5" s="96" t="str">
        <f t="shared" ref="Q5:Q20" si="6">IF(H5="","",IF(H5=Z5,"richtig","stimmt noch nicht"))</f>
        <v/>
      </c>
      <c r="R5" s="96" t="str">
        <f t="shared" ref="R5:R20" si="7">IF(I5="","",IF(I5=AA5,"richtig","stimmt noch nicht"))</f>
        <v/>
      </c>
      <c r="S5" s="96" t="str">
        <f t="shared" ref="S5:S20" si="8">IF(J5="","",IF(J5=AB5,"richtig","stimmt noch nicht"))</f>
        <v/>
      </c>
      <c r="U5" s="87">
        <f>ROUND('Mindestlöhne ungerundet'!C5,-2)</f>
        <v>3500</v>
      </c>
      <c r="V5" s="87">
        <f>ROUND('Mindestlöhne ungerundet'!D5,-2)</f>
        <v>3600</v>
      </c>
      <c r="W5" s="87">
        <f>ROUND('Mindestlöhne ungerundet'!E5,-2)</f>
        <v>3600</v>
      </c>
      <c r="X5" s="87">
        <f>ROUND('Mindestlöhne ungerundet'!F5,-2)</f>
        <v>3400</v>
      </c>
      <c r="Y5" s="87">
        <f>ROUND('Mindestlöhne ungerundet'!G5,-2)</f>
        <v>4000</v>
      </c>
      <c r="Z5" s="87">
        <f>ROUND('Mindestlöhne ungerundet'!H5,-2)</f>
        <v>4000</v>
      </c>
      <c r="AA5" s="87">
        <f>ROUND('Mindestlöhne ungerundet'!I5,-2)</f>
        <v>3900</v>
      </c>
      <c r="AB5" s="87">
        <f>ROUND('Mindestlöhne ungerundet'!J5,-2)</f>
        <v>4500</v>
      </c>
    </row>
    <row r="6" spans="1:28" s="87" customFormat="1" ht="24.75" customHeight="1">
      <c r="A6" s="92">
        <v>21</v>
      </c>
      <c r="B6" s="93" t="s">
        <v>2</v>
      </c>
      <c r="C6" s="94"/>
      <c r="D6" s="94"/>
      <c r="E6" s="94"/>
      <c r="F6" s="94"/>
      <c r="G6" s="95"/>
      <c r="H6" s="95"/>
      <c r="I6" s="95"/>
      <c r="J6" s="95"/>
      <c r="L6" s="96" t="str">
        <f t="shared" si="1"/>
        <v/>
      </c>
      <c r="M6" s="96" t="str">
        <f t="shared" si="2"/>
        <v/>
      </c>
      <c r="N6" s="96" t="str">
        <f t="shared" si="3"/>
        <v/>
      </c>
      <c r="O6" s="96" t="str">
        <f t="shared" si="4"/>
        <v/>
      </c>
      <c r="P6" s="96" t="str">
        <f t="shared" si="5"/>
        <v/>
      </c>
      <c r="Q6" s="96" t="str">
        <f t="shared" si="6"/>
        <v/>
      </c>
      <c r="R6" s="96" t="str">
        <f t="shared" si="7"/>
        <v/>
      </c>
      <c r="S6" s="96" t="str">
        <f t="shared" si="8"/>
        <v/>
      </c>
      <c r="U6" s="87">
        <f>ROUND('Mindestlöhne ungerundet'!C6,-2)</f>
        <v>3200</v>
      </c>
      <c r="V6" s="87">
        <f>ROUND('Mindestlöhne ungerundet'!D6,-2)</f>
        <v>3500</v>
      </c>
      <c r="W6" s="87">
        <f>ROUND('Mindestlöhne ungerundet'!E6,-2)</f>
        <v>3500</v>
      </c>
      <c r="X6" s="87">
        <f>ROUND('Mindestlöhne ungerundet'!F6,-2)</f>
        <v>3500</v>
      </c>
      <c r="Y6" s="87">
        <f>ROUND('Mindestlöhne ungerundet'!G6,-2)</f>
        <v>3900</v>
      </c>
      <c r="Z6" s="87">
        <f>ROUND('Mindestlöhne ungerundet'!H6,-2)</f>
        <v>3600</v>
      </c>
      <c r="AA6" s="87">
        <f>ROUND('Mindestlöhne ungerundet'!I6,-2)</f>
        <v>3600</v>
      </c>
      <c r="AB6" s="87">
        <f>ROUND('Mindestlöhne ungerundet'!J6,-2)</f>
        <v>3600</v>
      </c>
    </row>
    <row r="7" spans="1:28" s="87" customFormat="1" ht="24.75" customHeight="1">
      <c r="A7" s="92">
        <v>22</v>
      </c>
      <c r="B7" s="93" t="s">
        <v>3</v>
      </c>
      <c r="C7" s="94"/>
      <c r="D7" s="94"/>
      <c r="E7" s="94"/>
      <c r="F7" s="94"/>
      <c r="G7" s="95"/>
      <c r="H7" s="95"/>
      <c r="I7" s="95"/>
      <c r="J7" s="95"/>
      <c r="L7" s="96" t="str">
        <f t="shared" si="1"/>
        <v/>
      </c>
      <c r="M7" s="96" t="str">
        <f t="shared" si="2"/>
        <v/>
      </c>
      <c r="N7" s="96" t="str">
        <f t="shared" si="3"/>
        <v/>
      </c>
      <c r="O7" s="96" t="str">
        <f t="shared" si="4"/>
        <v/>
      </c>
      <c r="P7" s="96" t="str">
        <f t="shared" si="5"/>
        <v/>
      </c>
      <c r="Q7" s="96" t="str">
        <f t="shared" si="6"/>
        <v/>
      </c>
      <c r="R7" s="96" t="str">
        <f t="shared" si="7"/>
        <v/>
      </c>
      <c r="S7" s="96" t="str">
        <f t="shared" si="8"/>
        <v/>
      </c>
      <c r="U7" s="87">
        <f>ROUND('Mindestlöhne ungerundet'!C7,-2)</f>
        <v>3300</v>
      </c>
      <c r="V7" s="87">
        <f>ROUND('Mindestlöhne ungerundet'!D7,-2)</f>
        <v>3300</v>
      </c>
      <c r="W7" s="87">
        <f>ROUND('Mindestlöhne ungerundet'!E7,-2)</f>
        <v>3300</v>
      </c>
      <c r="X7" s="87">
        <f>ROUND('Mindestlöhne ungerundet'!F7,-2)</f>
        <v>3300</v>
      </c>
      <c r="Y7" s="87">
        <f>ROUND('Mindestlöhne ungerundet'!G7,-2)</f>
        <v>3700</v>
      </c>
      <c r="Z7" s="87">
        <f>ROUND('Mindestlöhne ungerundet'!H7,-2)</f>
        <v>3700</v>
      </c>
      <c r="AA7" s="87">
        <f>ROUND('Mindestlöhne ungerundet'!I7,-2)</f>
        <v>3700</v>
      </c>
      <c r="AB7" s="87">
        <f>ROUND('Mindestlöhne ungerundet'!J7,-2)</f>
        <v>3700</v>
      </c>
    </row>
    <row r="8" spans="1:28" s="87" customFormat="1" ht="24.75" customHeight="1">
      <c r="A8" s="92">
        <v>28</v>
      </c>
      <c r="B8" s="93" t="s">
        <v>4</v>
      </c>
      <c r="C8" s="94"/>
      <c r="D8" s="94"/>
      <c r="E8" s="94"/>
      <c r="F8" s="94"/>
      <c r="G8" s="95"/>
      <c r="H8" s="95"/>
      <c r="I8" s="95"/>
      <c r="J8" s="95"/>
      <c r="L8" s="96" t="str">
        <f t="shared" si="1"/>
        <v/>
      </c>
      <c r="M8" s="96" t="str">
        <f t="shared" si="2"/>
        <v/>
      </c>
      <c r="N8" s="96" t="str">
        <f t="shared" si="3"/>
        <v/>
      </c>
      <c r="O8" s="96" t="str">
        <f t="shared" si="4"/>
        <v/>
      </c>
      <c r="P8" s="96" t="str">
        <f t="shared" si="5"/>
        <v/>
      </c>
      <c r="Q8" s="96" t="str">
        <f t="shared" si="6"/>
        <v/>
      </c>
      <c r="R8" s="96" t="str">
        <f t="shared" si="7"/>
        <v/>
      </c>
      <c r="S8" s="96" t="str">
        <f t="shared" si="8"/>
        <v/>
      </c>
      <c r="U8" s="87">
        <f>ROUND('Mindestlöhne ungerundet'!C8,-2)</f>
        <v>3200</v>
      </c>
      <c r="V8" s="87">
        <f>ROUND('Mindestlöhne ungerundet'!D8,-2)</f>
        <v>3200</v>
      </c>
      <c r="W8" s="87">
        <f>ROUND('Mindestlöhne ungerundet'!E8,-2)</f>
        <v>3300</v>
      </c>
      <c r="X8" s="87">
        <f>ROUND('Mindestlöhne ungerundet'!F8,-2)</f>
        <v>3300</v>
      </c>
      <c r="Y8" s="87">
        <f>ROUND('Mindestlöhne ungerundet'!G8,-2)</f>
        <v>3700</v>
      </c>
      <c r="Z8" s="87">
        <f>ROUND('Mindestlöhne ungerundet'!H8,-2)</f>
        <v>3800</v>
      </c>
      <c r="AA8" s="87">
        <f>ROUND('Mindestlöhne ungerundet'!I8,-2)</f>
        <v>3900</v>
      </c>
      <c r="AB8" s="87">
        <f>ROUND('Mindestlöhne ungerundet'!J8,-2)</f>
        <v>3900</v>
      </c>
    </row>
    <row r="9" spans="1:28" s="87" customFormat="1" ht="24.75" customHeight="1">
      <c r="A9" s="92">
        <v>29</v>
      </c>
      <c r="B9" s="93" t="s">
        <v>5</v>
      </c>
      <c r="C9" s="94"/>
      <c r="D9" s="94"/>
      <c r="E9" s="94"/>
      <c r="F9" s="94"/>
      <c r="G9" s="95"/>
      <c r="H9" s="95"/>
      <c r="I9" s="95"/>
      <c r="J9" s="95"/>
      <c r="L9" s="96" t="str">
        <f t="shared" si="1"/>
        <v/>
      </c>
      <c r="M9" s="96" t="str">
        <f t="shared" si="2"/>
        <v/>
      </c>
      <c r="N9" s="96" t="str">
        <f t="shared" si="3"/>
        <v/>
      </c>
      <c r="O9" s="96" t="str">
        <f t="shared" si="4"/>
        <v/>
      </c>
      <c r="P9" s="96" t="str">
        <f t="shared" si="5"/>
        <v/>
      </c>
      <c r="Q9" s="96" t="str">
        <f t="shared" si="6"/>
        <v/>
      </c>
      <c r="R9" s="96" t="str">
        <f t="shared" si="7"/>
        <v/>
      </c>
      <c r="S9" s="96" t="str">
        <f t="shared" si="8"/>
        <v/>
      </c>
      <c r="U9" s="87">
        <f>ROUND('Mindestlöhne ungerundet'!C9,-2)</f>
        <v>3500</v>
      </c>
      <c r="V9" s="87">
        <f>ROUND('Mindestlöhne ungerundet'!D9,-2)</f>
        <v>3500</v>
      </c>
      <c r="W9" s="87">
        <f>ROUND('Mindestlöhne ungerundet'!E9,-2)</f>
        <v>3600</v>
      </c>
      <c r="X9" s="87">
        <f>ROUND('Mindestlöhne ungerundet'!F9,-2)</f>
        <v>3700</v>
      </c>
      <c r="Y9" s="87">
        <f>ROUND('Mindestlöhne ungerundet'!G9,-2)</f>
        <v>4200</v>
      </c>
      <c r="Z9" s="87">
        <f>ROUND('Mindestlöhne ungerundet'!H9,-2)</f>
        <v>4200</v>
      </c>
      <c r="AA9" s="87">
        <f>ROUND('Mindestlöhne ungerundet'!I9,-2)</f>
        <v>4300</v>
      </c>
      <c r="AB9" s="87">
        <f>ROUND('Mindestlöhne ungerundet'!J9,-2)</f>
        <v>4400</v>
      </c>
    </row>
    <row r="10" spans="1:28" s="87" customFormat="1" ht="24.75" customHeight="1">
      <c r="A10" s="92">
        <v>36</v>
      </c>
      <c r="B10" s="93" t="s">
        <v>6</v>
      </c>
      <c r="C10" s="94"/>
      <c r="D10" s="94"/>
      <c r="E10" s="94"/>
      <c r="F10" s="94"/>
      <c r="G10" s="95"/>
      <c r="H10" s="95"/>
      <c r="I10" s="95"/>
      <c r="J10" s="95"/>
      <c r="L10" s="96" t="str">
        <f t="shared" si="1"/>
        <v/>
      </c>
      <c r="M10" s="96" t="str">
        <f t="shared" si="2"/>
        <v/>
      </c>
      <c r="N10" s="96" t="str">
        <f t="shared" si="3"/>
        <v/>
      </c>
      <c r="O10" s="96" t="str">
        <f t="shared" si="4"/>
        <v/>
      </c>
      <c r="P10" s="96" t="str">
        <f t="shared" si="5"/>
        <v/>
      </c>
      <c r="Q10" s="96" t="str">
        <f t="shared" si="6"/>
        <v/>
      </c>
      <c r="R10" s="96" t="str">
        <f t="shared" si="7"/>
        <v/>
      </c>
      <c r="S10" s="96" t="str">
        <f t="shared" si="8"/>
        <v/>
      </c>
      <c r="U10" s="87">
        <f>ROUND('Mindestlöhne ungerundet'!C10,-2)</f>
        <v>3000</v>
      </c>
      <c r="V10" s="87">
        <f>ROUND('Mindestlöhne ungerundet'!D10,-2)</f>
        <v>3000</v>
      </c>
      <c r="W10" s="87">
        <f>ROUND('Mindestlöhne ungerundet'!E10,-2)</f>
        <v>3000</v>
      </c>
      <c r="X10" s="87">
        <f>ROUND('Mindestlöhne ungerundet'!F10,-2)</f>
        <v>3000</v>
      </c>
      <c r="Y10" s="87">
        <f>ROUND('Mindestlöhne ungerundet'!G10,-2)</f>
        <v>4200</v>
      </c>
      <c r="Z10" s="87">
        <f>ROUND('Mindestlöhne ungerundet'!H10,-2)</f>
        <v>4300</v>
      </c>
      <c r="AA10" s="87">
        <f>ROUND('Mindestlöhne ungerundet'!I10,-2)</f>
        <v>4300</v>
      </c>
      <c r="AB10" s="87">
        <f>ROUND('Mindestlöhne ungerundet'!J10,-2)</f>
        <v>4300</v>
      </c>
    </row>
    <row r="11" spans="1:28" s="87" customFormat="1" ht="24.75" customHeight="1">
      <c r="A11" s="92">
        <v>45</v>
      </c>
      <c r="B11" s="93" t="s">
        <v>7</v>
      </c>
      <c r="C11" s="94"/>
      <c r="D11" s="94"/>
      <c r="E11" s="94"/>
      <c r="F11" s="94"/>
      <c r="G11" s="95"/>
      <c r="H11" s="95"/>
      <c r="I11" s="95"/>
      <c r="J11" s="95"/>
      <c r="L11" s="96" t="str">
        <f t="shared" si="1"/>
        <v/>
      </c>
      <c r="M11" s="96" t="str">
        <f t="shared" si="2"/>
        <v/>
      </c>
      <c r="N11" s="96" t="str">
        <f t="shared" si="3"/>
        <v/>
      </c>
      <c r="O11" s="96" t="str">
        <f t="shared" si="4"/>
        <v/>
      </c>
      <c r="P11" s="96" t="str">
        <f t="shared" si="5"/>
        <v/>
      </c>
      <c r="Q11" s="96" t="str">
        <f t="shared" si="6"/>
        <v/>
      </c>
      <c r="R11" s="96" t="str">
        <f t="shared" si="7"/>
        <v/>
      </c>
      <c r="S11" s="96" t="str">
        <f t="shared" si="8"/>
        <v/>
      </c>
      <c r="U11" s="87">
        <f>ROUND('Mindestlöhne ungerundet'!C11,-2)</f>
        <v>4100</v>
      </c>
      <c r="V11" s="87">
        <f>ROUND('Mindestlöhne ungerundet'!D11,-2)</f>
        <v>4100</v>
      </c>
      <c r="W11" s="87">
        <f>ROUND('Mindestlöhne ungerundet'!E11,-2)</f>
        <v>4100</v>
      </c>
      <c r="X11" s="87">
        <f>ROUND('Mindestlöhne ungerundet'!F11,-2)</f>
        <v>4200</v>
      </c>
      <c r="Y11" s="87">
        <f>ROUND('Mindestlöhne ungerundet'!G11,-2)</f>
        <v>4400</v>
      </c>
      <c r="Z11" s="87">
        <f>ROUND('Mindestlöhne ungerundet'!H11,-2)</f>
        <v>4500</v>
      </c>
      <c r="AA11" s="87">
        <f>ROUND('Mindestlöhne ungerundet'!I11,-2)</f>
        <v>4800</v>
      </c>
      <c r="AB11" s="87">
        <f>ROUND('Mindestlöhne ungerundet'!J11,-2)</f>
        <v>4800</v>
      </c>
    </row>
    <row r="12" spans="1:28" s="87" customFormat="1" ht="24.75" customHeight="1">
      <c r="A12" s="92">
        <v>50</v>
      </c>
      <c r="B12" s="93" t="s">
        <v>8</v>
      </c>
      <c r="C12" s="94"/>
      <c r="D12" s="94"/>
      <c r="E12" s="94"/>
      <c r="F12" s="94"/>
      <c r="G12" s="95"/>
      <c r="H12" s="95"/>
      <c r="I12" s="95"/>
      <c r="J12" s="95"/>
      <c r="L12" s="96" t="str">
        <f t="shared" si="1"/>
        <v/>
      </c>
      <c r="M12" s="96" t="str">
        <f t="shared" si="2"/>
        <v/>
      </c>
      <c r="N12" s="96" t="str">
        <f t="shared" si="3"/>
        <v/>
      </c>
      <c r="O12" s="96" t="str">
        <f t="shared" si="4"/>
        <v/>
      </c>
      <c r="P12" s="96" t="str">
        <f t="shared" si="5"/>
        <v/>
      </c>
      <c r="Q12" s="96" t="str">
        <f t="shared" si="6"/>
        <v/>
      </c>
      <c r="R12" s="96" t="str">
        <f t="shared" si="7"/>
        <v/>
      </c>
      <c r="S12" s="96" t="str">
        <f t="shared" si="8"/>
        <v/>
      </c>
      <c r="U12" s="87">
        <f>ROUND('Mindestlöhne ungerundet'!C12,-2)</f>
        <v>3400</v>
      </c>
      <c r="V12" s="87">
        <f>ROUND('Mindestlöhne ungerundet'!D12,-2)</f>
        <v>3500</v>
      </c>
      <c r="W12" s="87">
        <f>ROUND('Mindestlöhne ungerundet'!E12,-2)</f>
        <v>3500</v>
      </c>
      <c r="X12" s="87">
        <f>ROUND('Mindestlöhne ungerundet'!F12,-2)</f>
        <v>3500</v>
      </c>
      <c r="Y12" s="87">
        <f>ROUND('Mindestlöhne ungerundet'!G12,-2)</f>
        <v>3700</v>
      </c>
      <c r="Z12" s="87">
        <f>ROUND('Mindestlöhne ungerundet'!H12,-2)</f>
        <v>3800</v>
      </c>
      <c r="AA12" s="87">
        <f>ROUND('Mindestlöhne ungerundet'!I12,-2)</f>
        <v>3800</v>
      </c>
      <c r="AB12" s="87">
        <f>ROUND('Mindestlöhne ungerundet'!J12,-2)</f>
        <v>3800</v>
      </c>
    </row>
    <row r="13" spans="1:28" s="87" customFormat="1" ht="24.75" customHeight="1">
      <c r="A13" s="92">
        <v>52</v>
      </c>
      <c r="B13" s="93" t="s">
        <v>9</v>
      </c>
      <c r="C13" s="94"/>
      <c r="D13" s="94"/>
      <c r="E13" s="94"/>
      <c r="F13" s="94"/>
      <c r="G13" s="95"/>
      <c r="H13" s="95"/>
      <c r="I13" s="95"/>
      <c r="J13" s="95"/>
      <c r="L13" s="96" t="str">
        <f t="shared" si="1"/>
        <v/>
      </c>
      <c r="M13" s="96" t="str">
        <f t="shared" si="2"/>
        <v/>
      </c>
      <c r="N13" s="96" t="str">
        <f t="shared" si="3"/>
        <v/>
      </c>
      <c r="O13" s="96" t="str">
        <f t="shared" si="4"/>
        <v/>
      </c>
      <c r="P13" s="96" t="str">
        <f t="shared" si="5"/>
        <v/>
      </c>
      <c r="Q13" s="96" t="str">
        <f t="shared" si="6"/>
        <v/>
      </c>
      <c r="R13" s="96" t="str">
        <f t="shared" si="7"/>
        <v/>
      </c>
      <c r="S13" s="96" t="str">
        <f t="shared" si="8"/>
        <v/>
      </c>
      <c r="U13" s="87">
        <f>ROUND('Mindestlöhne ungerundet'!C13,-2)</f>
        <v>3100</v>
      </c>
      <c r="V13" s="87">
        <f>ROUND('Mindestlöhne ungerundet'!D13,-2)</f>
        <v>3400</v>
      </c>
      <c r="W13" s="87">
        <f>ROUND('Mindestlöhne ungerundet'!E13,-2)</f>
        <v>3400</v>
      </c>
      <c r="X13" s="87">
        <f>ROUND('Mindestlöhne ungerundet'!F13,-2)</f>
        <v>3400</v>
      </c>
      <c r="Y13" s="87">
        <f>ROUND('Mindestlöhne ungerundet'!G13,-2)</f>
        <v>2900</v>
      </c>
      <c r="Z13" s="87">
        <f>ROUND('Mindestlöhne ungerundet'!H13,-2)</f>
        <v>3100</v>
      </c>
      <c r="AA13" s="87">
        <f>ROUND('Mindestlöhne ungerundet'!I13,-2)</f>
        <v>3200</v>
      </c>
      <c r="AB13" s="87">
        <f>ROUND('Mindestlöhne ungerundet'!J13,-2)</f>
        <v>3300</v>
      </c>
    </row>
    <row r="14" spans="1:28" s="87" customFormat="1" ht="24.75" customHeight="1">
      <c r="A14" s="92">
        <v>55</v>
      </c>
      <c r="B14" s="93" t="s">
        <v>10</v>
      </c>
      <c r="C14" s="94"/>
      <c r="D14" s="94"/>
      <c r="E14" s="94"/>
      <c r="F14" s="94"/>
      <c r="G14" s="95"/>
      <c r="H14" s="95"/>
      <c r="I14" s="95"/>
      <c r="J14" s="95"/>
      <c r="L14" s="96" t="str">
        <f t="shared" si="1"/>
        <v/>
      </c>
      <c r="M14" s="96" t="str">
        <f t="shared" si="2"/>
        <v/>
      </c>
      <c r="N14" s="96" t="str">
        <f t="shared" si="3"/>
        <v/>
      </c>
      <c r="O14" s="96" t="str">
        <f t="shared" si="4"/>
        <v/>
      </c>
      <c r="P14" s="96" t="str">
        <f t="shared" si="5"/>
        <v/>
      </c>
      <c r="Q14" s="96" t="str">
        <f t="shared" si="6"/>
        <v/>
      </c>
      <c r="R14" s="96" t="str">
        <f t="shared" si="7"/>
        <v/>
      </c>
      <c r="S14" s="96" t="str">
        <f t="shared" si="8"/>
        <v/>
      </c>
      <c r="U14" s="87">
        <f>ROUND('Mindestlöhne ungerundet'!C14,-2)</f>
        <v>2400</v>
      </c>
      <c r="V14" s="87">
        <f>ROUND('Mindestlöhne ungerundet'!D14,-2)</f>
        <v>2500</v>
      </c>
      <c r="W14" s="87">
        <f>ROUND('Mindestlöhne ungerundet'!E14,-2)</f>
        <v>2500</v>
      </c>
      <c r="X14" s="87">
        <f>ROUND('Mindestlöhne ungerundet'!F14,-2)</f>
        <v>2500</v>
      </c>
      <c r="Y14" s="87">
        <f>ROUND('Mindestlöhne ungerundet'!G14,-2)</f>
        <v>3000</v>
      </c>
      <c r="Z14" s="87">
        <f>ROUND('Mindestlöhne ungerundet'!H14,-2)</f>
        <v>3100</v>
      </c>
      <c r="AA14" s="87">
        <f>ROUND('Mindestlöhne ungerundet'!I14,-2)</f>
        <v>3100</v>
      </c>
      <c r="AB14" s="87">
        <f>ROUND('Mindestlöhne ungerundet'!J14,-2)</f>
        <v>3200</v>
      </c>
    </row>
    <row r="15" spans="1:28" s="87" customFormat="1" ht="24.75" customHeight="1">
      <c r="A15" s="92">
        <v>60</v>
      </c>
      <c r="B15" s="93" t="s">
        <v>11</v>
      </c>
      <c r="C15" s="94"/>
      <c r="D15" s="94"/>
      <c r="E15" s="94"/>
      <c r="F15" s="94"/>
      <c r="G15" s="95"/>
      <c r="H15" s="95"/>
      <c r="I15" s="95"/>
      <c r="J15" s="95"/>
      <c r="L15" s="96" t="str">
        <f t="shared" si="1"/>
        <v/>
      </c>
      <c r="M15" s="96" t="str">
        <f t="shared" si="2"/>
        <v/>
      </c>
      <c r="N15" s="96" t="str">
        <f t="shared" si="3"/>
        <v/>
      </c>
      <c r="O15" s="96" t="str">
        <f t="shared" si="4"/>
        <v/>
      </c>
      <c r="P15" s="96" t="str">
        <f t="shared" si="5"/>
        <v/>
      </c>
      <c r="Q15" s="96" t="str">
        <f t="shared" si="6"/>
        <v/>
      </c>
      <c r="R15" s="96" t="str">
        <f t="shared" si="7"/>
        <v/>
      </c>
      <c r="S15" s="96" t="str">
        <f t="shared" si="8"/>
        <v/>
      </c>
      <c r="U15" s="87">
        <f>ROUND('Mindestlöhne ungerundet'!C15,-2)</f>
        <v>3000</v>
      </c>
      <c r="V15" s="87">
        <f>ROUND('Mindestlöhne ungerundet'!D15,-2)</f>
        <v>3000</v>
      </c>
      <c r="W15" s="87">
        <f>ROUND('Mindestlöhne ungerundet'!E15,-2)</f>
        <v>3100</v>
      </c>
      <c r="X15" s="87">
        <f>ROUND('Mindestlöhne ungerundet'!F15,-2)</f>
        <v>2800</v>
      </c>
      <c r="Y15" s="87">
        <f>ROUND('Mindestlöhne ungerundet'!G15,-2)</f>
        <v>3100</v>
      </c>
      <c r="Z15" s="87">
        <f>ROUND('Mindestlöhne ungerundet'!H15,-2)</f>
        <v>3100</v>
      </c>
      <c r="AA15" s="87">
        <f>ROUND('Mindestlöhne ungerundet'!I15,-2)</f>
        <v>3200</v>
      </c>
      <c r="AB15" s="87">
        <f>ROUND('Mindestlöhne ungerundet'!J15,-2)</f>
        <v>3400</v>
      </c>
    </row>
    <row r="16" spans="1:28" s="87" customFormat="1" ht="24.75" customHeight="1">
      <c r="A16" s="92">
        <v>63</v>
      </c>
      <c r="B16" s="93" t="s">
        <v>12</v>
      </c>
      <c r="C16" s="94"/>
      <c r="D16" s="94"/>
      <c r="E16" s="94"/>
      <c r="F16" s="94"/>
      <c r="G16" s="95"/>
      <c r="H16" s="95"/>
      <c r="I16" s="95"/>
      <c r="J16" s="95"/>
      <c r="L16" s="96" t="str">
        <f t="shared" si="1"/>
        <v/>
      </c>
      <c r="M16" s="96" t="str">
        <f t="shared" si="2"/>
        <v/>
      </c>
      <c r="N16" s="96" t="str">
        <f t="shared" si="3"/>
        <v/>
      </c>
      <c r="O16" s="96" t="str">
        <f t="shared" si="4"/>
        <v/>
      </c>
      <c r="P16" s="96" t="str">
        <f t="shared" si="5"/>
        <v/>
      </c>
      <c r="Q16" s="96" t="str">
        <f t="shared" si="6"/>
        <v/>
      </c>
      <c r="R16" s="96" t="str">
        <f t="shared" si="7"/>
        <v/>
      </c>
      <c r="S16" s="96" t="str">
        <f t="shared" si="8"/>
        <v/>
      </c>
      <c r="U16" s="87">
        <f>ROUND('Mindestlöhne ungerundet'!C16,-2)</f>
        <v>3400</v>
      </c>
      <c r="V16" s="87">
        <f>ROUND('Mindestlöhne ungerundet'!D16,-2)</f>
        <v>3500</v>
      </c>
      <c r="W16" s="87">
        <f>ROUND('Mindestlöhne ungerundet'!E16,-2)</f>
        <v>3500</v>
      </c>
      <c r="X16" s="87">
        <f>ROUND('Mindestlöhne ungerundet'!F16,-2)</f>
        <v>3500</v>
      </c>
      <c r="Y16" s="87">
        <f>ROUND('Mindestlöhne ungerundet'!G16,-2)</f>
        <v>3700</v>
      </c>
      <c r="Z16" s="87">
        <f>ROUND('Mindestlöhne ungerundet'!H16,-2)</f>
        <v>3600</v>
      </c>
      <c r="AA16" s="87">
        <f>ROUND('Mindestlöhne ungerundet'!I16,-2)</f>
        <v>3600</v>
      </c>
      <c r="AB16" s="87">
        <f>ROUND('Mindestlöhne ungerundet'!J16,-2)</f>
        <v>3600</v>
      </c>
    </row>
    <row r="17" spans="1:28" s="87" customFormat="1" ht="24.75" customHeight="1">
      <c r="A17" s="92">
        <v>64</v>
      </c>
      <c r="B17" s="93" t="s">
        <v>13</v>
      </c>
      <c r="C17" s="94"/>
      <c r="D17" s="94"/>
      <c r="E17" s="94"/>
      <c r="F17" s="94"/>
      <c r="G17" s="95"/>
      <c r="H17" s="95"/>
      <c r="I17" s="95"/>
      <c r="J17" s="95"/>
      <c r="L17" s="96" t="str">
        <f t="shared" si="1"/>
        <v/>
      </c>
      <c r="M17" s="96" t="str">
        <f t="shared" si="2"/>
        <v/>
      </c>
      <c r="N17" s="96" t="str">
        <f t="shared" si="3"/>
        <v/>
      </c>
      <c r="O17" s="96" t="str">
        <f t="shared" si="4"/>
        <v/>
      </c>
      <c r="P17" s="96" t="str">
        <f t="shared" si="5"/>
        <v/>
      </c>
      <c r="Q17" s="96" t="str">
        <f t="shared" si="6"/>
        <v/>
      </c>
      <c r="R17" s="96" t="str">
        <f t="shared" si="7"/>
        <v/>
      </c>
      <c r="S17" s="96" t="str">
        <f t="shared" si="8"/>
        <v/>
      </c>
      <c r="U17" s="87">
        <f>ROUND('Mindestlöhne ungerundet'!C17,-2)</f>
        <v>3200</v>
      </c>
      <c r="V17" s="87">
        <f>ROUND('Mindestlöhne ungerundet'!D17,-2)</f>
        <v>3200</v>
      </c>
      <c r="W17" s="87">
        <f>ROUND('Mindestlöhne ungerundet'!E17,-2)</f>
        <v>3400</v>
      </c>
      <c r="X17" s="87">
        <f>ROUND('Mindestlöhne ungerundet'!F17,-2)</f>
        <v>3400</v>
      </c>
      <c r="Y17" s="87">
        <f>ROUND('Mindestlöhne ungerundet'!G17,-2)</f>
        <v>3800</v>
      </c>
      <c r="Z17" s="87">
        <f>ROUND('Mindestlöhne ungerundet'!H17,-2)</f>
        <v>3900</v>
      </c>
      <c r="AA17" s="87">
        <f>ROUND('Mindestlöhne ungerundet'!I17,-2)</f>
        <v>3900</v>
      </c>
      <c r="AB17" s="87">
        <f>ROUND('Mindestlöhne ungerundet'!J17,-2)</f>
        <v>4000</v>
      </c>
    </row>
    <row r="18" spans="1:28" s="87" customFormat="1" ht="24.75" customHeight="1">
      <c r="A18" s="92">
        <v>65</v>
      </c>
      <c r="B18" s="93" t="s">
        <v>14</v>
      </c>
      <c r="C18" s="94"/>
      <c r="D18" s="94"/>
      <c r="E18" s="94"/>
      <c r="F18" s="94"/>
      <c r="G18" s="95"/>
      <c r="H18" s="95"/>
      <c r="I18" s="95"/>
      <c r="J18" s="95"/>
      <c r="L18" s="96" t="str">
        <f t="shared" si="1"/>
        <v/>
      </c>
      <c r="M18" s="96" t="str">
        <f t="shared" si="2"/>
        <v/>
      </c>
      <c r="N18" s="96" t="str">
        <f t="shared" si="3"/>
        <v/>
      </c>
      <c r="O18" s="96" t="str">
        <f t="shared" si="4"/>
        <v/>
      </c>
      <c r="P18" s="96" t="str">
        <f t="shared" si="5"/>
        <v/>
      </c>
      <c r="Q18" s="96" t="str">
        <f t="shared" si="6"/>
        <v/>
      </c>
      <c r="R18" s="96" t="str">
        <f t="shared" si="7"/>
        <v/>
      </c>
      <c r="S18" s="96" t="str">
        <f t="shared" si="8"/>
        <v/>
      </c>
      <c r="U18" s="87">
        <f>ROUND('Mindestlöhne ungerundet'!C18,-2)</f>
        <v>3100</v>
      </c>
      <c r="V18" s="87">
        <f>ROUND('Mindestlöhne ungerundet'!D18,-2)</f>
        <v>3100</v>
      </c>
      <c r="W18" s="87">
        <f>ROUND('Mindestlöhne ungerundet'!E18,-2)</f>
        <v>3500</v>
      </c>
      <c r="X18" s="87">
        <f>ROUND('Mindestlöhne ungerundet'!F18,-2)</f>
        <v>3500</v>
      </c>
      <c r="Y18" s="87">
        <f>ROUND('Mindestlöhne ungerundet'!G18,-2)</f>
        <v>3600</v>
      </c>
      <c r="Z18" s="87">
        <f>ROUND('Mindestlöhne ungerundet'!H18,-2)</f>
        <v>3600</v>
      </c>
      <c r="AA18" s="87">
        <f>ROUND('Mindestlöhne ungerundet'!I18,-2)</f>
        <v>5200</v>
      </c>
      <c r="AB18" s="87">
        <f>ROUND('Mindestlöhne ungerundet'!J18,-2)</f>
        <v>5200</v>
      </c>
    </row>
    <row r="19" spans="1:28" s="87" customFormat="1" ht="24.75" customHeight="1">
      <c r="A19" s="92">
        <v>85</v>
      </c>
      <c r="B19" s="93" t="s">
        <v>15</v>
      </c>
      <c r="C19" s="94"/>
      <c r="D19" s="94"/>
      <c r="E19" s="94"/>
      <c r="F19" s="94"/>
      <c r="G19" s="95"/>
      <c r="H19" s="95"/>
      <c r="I19" s="95"/>
      <c r="J19" s="95"/>
      <c r="L19" s="96" t="str">
        <f t="shared" si="1"/>
        <v/>
      </c>
      <c r="M19" s="96" t="str">
        <f t="shared" si="2"/>
        <v/>
      </c>
      <c r="N19" s="96" t="str">
        <f t="shared" si="3"/>
        <v/>
      </c>
      <c r="O19" s="96" t="str">
        <f t="shared" si="4"/>
        <v/>
      </c>
      <c r="P19" s="96" t="str">
        <f t="shared" si="5"/>
        <v/>
      </c>
      <c r="Q19" s="96" t="str">
        <f t="shared" si="6"/>
        <v/>
      </c>
      <c r="R19" s="96" t="str">
        <f t="shared" si="7"/>
        <v/>
      </c>
      <c r="S19" s="96" t="str">
        <f t="shared" si="8"/>
        <v/>
      </c>
      <c r="U19" s="87">
        <f>ROUND('Mindestlöhne ungerundet'!C19,-2)</f>
        <v>3300</v>
      </c>
      <c r="V19" s="87">
        <f>ROUND('Mindestlöhne ungerundet'!D19,-2)</f>
        <v>3500</v>
      </c>
      <c r="W19" s="87">
        <f>ROUND('Mindestlöhne ungerundet'!E19,-2)</f>
        <v>3400</v>
      </c>
      <c r="X19" s="87">
        <f>ROUND('Mindestlöhne ungerundet'!F19,-2)</f>
        <v>3400</v>
      </c>
      <c r="Y19" s="87">
        <f>ROUND('Mindestlöhne ungerundet'!G19,-2)</f>
        <v>3700</v>
      </c>
      <c r="Z19" s="87">
        <f>ROUND('Mindestlöhne ungerundet'!H19,-2)</f>
        <v>3800</v>
      </c>
      <c r="AA19" s="87">
        <f>ROUND('Mindestlöhne ungerundet'!I19,-2)</f>
        <v>3900</v>
      </c>
      <c r="AB19" s="87">
        <f>ROUND('Mindestlöhne ungerundet'!J19,-2)</f>
        <v>3800</v>
      </c>
    </row>
    <row r="20" spans="1:28" s="87" customFormat="1" ht="24.75" customHeight="1">
      <c r="A20" s="92">
        <v>93</v>
      </c>
      <c r="B20" s="93" t="s">
        <v>16</v>
      </c>
      <c r="C20" s="94"/>
      <c r="D20" s="94"/>
      <c r="E20" s="94"/>
      <c r="F20" s="94"/>
      <c r="G20" s="95"/>
      <c r="H20" s="95"/>
      <c r="I20" s="95"/>
      <c r="J20" s="95"/>
      <c r="L20" s="96" t="str">
        <f t="shared" si="1"/>
        <v/>
      </c>
      <c r="M20" s="96" t="str">
        <f t="shared" si="2"/>
        <v/>
      </c>
      <c r="N20" s="96" t="str">
        <f t="shared" si="3"/>
        <v/>
      </c>
      <c r="O20" s="96" t="str">
        <f t="shared" si="4"/>
        <v/>
      </c>
      <c r="P20" s="96" t="str">
        <f t="shared" si="5"/>
        <v/>
      </c>
      <c r="Q20" s="96" t="str">
        <f t="shared" si="6"/>
        <v/>
      </c>
      <c r="R20" s="96" t="str">
        <f t="shared" si="7"/>
        <v/>
      </c>
      <c r="S20" s="96" t="str">
        <f t="shared" si="8"/>
        <v/>
      </c>
      <c r="U20" s="87">
        <f>ROUND('Mindestlöhne ungerundet'!C20,-2)</f>
        <v>600</v>
      </c>
      <c r="V20" s="87">
        <f>ROUND('Mindestlöhne ungerundet'!D20,-2)</f>
        <v>600</v>
      </c>
      <c r="W20" s="87">
        <f>ROUND('Mindestlöhne ungerundet'!E20,-2)</f>
        <v>700</v>
      </c>
      <c r="X20" s="87">
        <f>ROUND('Mindestlöhne ungerundet'!F20,-2)</f>
        <v>700</v>
      </c>
      <c r="Y20" s="87">
        <f>ROUND('Mindestlöhne ungerundet'!G20,-2)</f>
        <v>2800</v>
      </c>
      <c r="Z20" s="87">
        <f>ROUND('Mindestlöhne ungerundet'!H20,-2)</f>
        <v>2800</v>
      </c>
      <c r="AA20" s="87">
        <f>ROUND('Mindestlöhne ungerundet'!I20,-2)</f>
        <v>3000</v>
      </c>
      <c r="AB20" s="87">
        <f>ROUND('Mindestlöhne ungerundet'!J20,-2)</f>
        <v>3000</v>
      </c>
    </row>
    <row r="21" spans="1:28">
      <c r="U21" s="44"/>
    </row>
  </sheetData>
  <mergeCells count="2">
    <mergeCell ref="C2:F2"/>
    <mergeCell ref="G2:J2"/>
  </mergeCells>
  <conditionalFormatting sqref="L4:S20">
    <cfRule type="cellIs" dxfId="3" priority="1" operator="equal">
      <formula>"stimmt noch nicht"</formula>
    </cfRule>
    <cfRule type="cellIs" dxfId="2" priority="2" operator="equal">
      <formula>"richtig"</formula>
    </cfRule>
  </conditionalFormatting>
  <pageMargins left="0.59055118110236227" right="0.39370078740157483" top="0.59055118110236227" bottom="0.25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workbookViewId="0"/>
  </sheetViews>
  <sheetFormatPr baseColWidth="10" defaultColWidth="11.42578125" defaultRowHeight="15"/>
  <cols>
    <col min="1" max="1" width="4.42578125" style="43" customWidth="1"/>
    <col min="2" max="2" width="40.7109375" style="43" bestFit="1" customWidth="1"/>
    <col min="3" max="10" width="6.28515625" style="43" bestFit="1" customWidth="1"/>
    <col min="11" max="16384" width="11.42578125" style="43"/>
  </cols>
  <sheetData>
    <row r="1" spans="1:10" ht="23.25">
      <c r="A1" s="46" t="s">
        <v>41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87" customFormat="1" ht="26.25" customHeight="1">
      <c r="A2" s="97"/>
      <c r="B2" s="98"/>
      <c r="C2" s="85" t="s">
        <v>17</v>
      </c>
      <c r="D2" s="85"/>
      <c r="E2" s="85"/>
      <c r="F2" s="85"/>
      <c r="G2" s="86" t="s">
        <v>18</v>
      </c>
      <c r="H2" s="86"/>
      <c r="I2" s="86"/>
      <c r="J2" s="86"/>
    </row>
    <row r="3" spans="1:10" s="87" customFormat="1" ht="26.25" customHeight="1">
      <c r="A3" s="97"/>
      <c r="B3" s="98"/>
      <c r="C3" s="90">
        <v>2015</v>
      </c>
      <c r="D3" s="90">
        <v>2016</v>
      </c>
      <c r="E3" s="90">
        <v>2017</v>
      </c>
      <c r="F3" s="90">
        <v>2018</v>
      </c>
      <c r="G3" s="91">
        <v>2015</v>
      </c>
      <c r="H3" s="91">
        <v>2016</v>
      </c>
      <c r="I3" s="91">
        <v>2017</v>
      </c>
      <c r="J3" s="91">
        <v>2018</v>
      </c>
    </row>
    <row r="4" spans="1:10" s="87" customFormat="1" ht="26.25" customHeight="1">
      <c r="A4" s="99">
        <v>15</v>
      </c>
      <c r="B4" s="100" t="s">
        <v>0</v>
      </c>
      <c r="C4" s="94">
        <v>3095</v>
      </c>
      <c r="D4" s="94">
        <v>3405</v>
      </c>
      <c r="E4" s="94">
        <v>3405</v>
      </c>
      <c r="F4" s="94">
        <v>3405</v>
      </c>
      <c r="G4" s="95">
        <v>3379</v>
      </c>
      <c r="H4" s="95">
        <v>3405</v>
      </c>
      <c r="I4" s="95">
        <v>3405</v>
      </c>
      <c r="J4" s="95">
        <v>3405</v>
      </c>
    </row>
    <row r="5" spans="1:10" s="87" customFormat="1" ht="26.25" customHeight="1">
      <c r="A5" s="99">
        <v>20</v>
      </c>
      <c r="B5" s="100" t="s">
        <v>1</v>
      </c>
      <c r="C5" s="94">
        <v>3515</v>
      </c>
      <c r="D5" s="94">
        <v>3582</v>
      </c>
      <c r="E5" s="94">
        <v>3630</v>
      </c>
      <c r="F5" s="94">
        <v>3376</v>
      </c>
      <c r="G5" s="95">
        <v>3995</v>
      </c>
      <c r="H5" s="95">
        <v>4029</v>
      </c>
      <c r="I5" s="95">
        <v>3928</v>
      </c>
      <c r="J5" s="95">
        <v>4480</v>
      </c>
    </row>
    <row r="6" spans="1:10" s="87" customFormat="1" ht="26.25" customHeight="1">
      <c r="A6" s="99">
        <v>21</v>
      </c>
      <c r="B6" s="100" t="s">
        <v>2</v>
      </c>
      <c r="C6" s="94">
        <v>3174</v>
      </c>
      <c r="D6" s="94">
        <v>3508</v>
      </c>
      <c r="E6" s="94">
        <v>3508</v>
      </c>
      <c r="F6" s="94">
        <v>3508</v>
      </c>
      <c r="G6" s="95">
        <v>3890</v>
      </c>
      <c r="H6" s="95">
        <v>3621</v>
      </c>
      <c r="I6" s="95">
        <v>3621</v>
      </c>
      <c r="J6" s="95">
        <v>3621</v>
      </c>
    </row>
    <row r="7" spans="1:10" s="87" customFormat="1" ht="26.25" customHeight="1">
      <c r="A7" s="99">
        <v>22</v>
      </c>
      <c r="B7" s="100" t="s">
        <v>3</v>
      </c>
      <c r="C7" s="94">
        <v>3250</v>
      </c>
      <c r="D7" s="94">
        <v>3250</v>
      </c>
      <c r="E7" s="94">
        <v>3250</v>
      </c>
      <c r="F7" s="94">
        <v>3250</v>
      </c>
      <c r="G7" s="95">
        <v>3748</v>
      </c>
      <c r="H7" s="95">
        <v>3748</v>
      </c>
      <c r="I7" s="95">
        <v>3748</v>
      </c>
      <c r="J7" s="95">
        <v>3748</v>
      </c>
    </row>
    <row r="8" spans="1:10" s="87" customFormat="1" ht="26.25" customHeight="1">
      <c r="A8" s="99">
        <v>28</v>
      </c>
      <c r="B8" s="100" t="s">
        <v>4</v>
      </c>
      <c r="C8" s="94">
        <v>3171</v>
      </c>
      <c r="D8" s="94">
        <v>3210</v>
      </c>
      <c r="E8" s="94">
        <v>3304</v>
      </c>
      <c r="F8" s="94">
        <v>3304</v>
      </c>
      <c r="G8" s="95">
        <v>3699</v>
      </c>
      <c r="H8" s="95">
        <v>3798</v>
      </c>
      <c r="I8" s="95">
        <v>3900</v>
      </c>
      <c r="J8" s="95">
        <v>3901</v>
      </c>
    </row>
    <row r="9" spans="1:10" s="87" customFormat="1" ht="26.25" customHeight="1">
      <c r="A9" s="99">
        <v>29</v>
      </c>
      <c r="B9" s="100" t="s">
        <v>5</v>
      </c>
      <c r="C9" s="94">
        <v>3478</v>
      </c>
      <c r="D9" s="94">
        <v>3548</v>
      </c>
      <c r="E9" s="94">
        <v>3608</v>
      </c>
      <c r="F9" s="94">
        <v>3654</v>
      </c>
      <c r="G9" s="95">
        <v>4171</v>
      </c>
      <c r="H9" s="95">
        <v>4241</v>
      </c>
      <c r="I9" s="95">
        <v>4301</v>
      </c>
      <c r="J9" s="95">
        <v>4357</v>
      </c>
    </row>
    <row r="10" spans="1:10" s="87" customFormat="1" ht="26.25" customHeight="1">
      <c r="A10" s="99">
        <v>36</v>
      </c>
      <c r="B10" s="100" t="s">
        <v>6</v>
      </c>
      <c r="C10" s="94">
        <v>2967</v>
      </c>
      <c r="D10" s="94">
        <v>2998</v>
      </c>
      <c r="E10" s="94">
        <v>2998</v>
      </c>
      <c r="F10" s="94">
        <v>3029</v>
      </c>
      <c r="G10" s="95">
        <v>4223</v>
      </c>
      <c r="H10" s="95">
        <v>4267</v>
      </c>
      <c r="I10" s="95">
        <v>4267</v>
      </c>
      <c r="J10" s="95">
        <v>4309</v>
      </c>
    </row>
    <row r="11" spans="1:10" s="87" customFormat="1" ht="26.25" customHeight="1">
      <c r="A11" s="99">
        <v>45</v>
      </c>
      <c r="B11" s="100" t="s">
        <v>7</v>
      </c>
      <c r="C11" s="94">
        <v>4075</v>
      </c>
      <c r="D11" s="94">
        <v>4119</v>
      </c>
      <c r="E11" s="94">
        <v>4110</v>
      </c>
      <c r="F11" s="94">
        <v>4167</v>
      </c>
      <c r="G11" s="95">
        <v>4385</v>
      </c>
      <c r="H11" s="95">
        <v>4529</v>
      </c>
      <c r="I11" s="95">
        <v>4758</v>
      </c>
      <c r="J11" s="95">
        <v>4791</v>
      </c>
    </row>
    <row r="12" spans="1:10" s="87" customFormat="1" ht="26.25" customHeight="1">
      <c r="A12" s="99">
        <v>50</v>
      </c>
      <c r="B12" s="100" t="s">
        <v>8</v>
      </c>
      <c r="C12" s="94">
        <v>3429</v>
      </c>
      <c r="D12" s="94">
        <v>3480</v>
      </c>
      <c r="E12" s="94">
        <v>3496</v>
      </c>
      <c r="F12" s="94">
        <v>3512</v>
      </c>
      <c r="G12" s="95">
        <v>3739</v>
      </c>
      <c r="H12" s="95">
        <v>3800</v>
      </c>
      <c r="I12" s="95">
        <v>3826</v>
      </c>
      <c r="J12" s="95">
        <v>3844</v>
      </c>
    </row>
    <row r="13" spans="1:10" s="87" customFormat="1" ht="26.25" customHeight="1">
      <c r="A13" s="99">
        <v>52</v>
      </c>
      <c r="B13" s="100" t="s">
        <v>9</v>
      </c>
      <c r="C13" s="94">
        <v>3108</v>
      </c>
      <c r="D13" s="94">
        <v>3416</v>
      </c>
      <c r="E13" s="94">
        <v>3435</v>
      </c>
      <c r="F13" s="94">
        <v>3425</v>
      </c>
      <c r="G13" s="95">
        <v>2928</v>
      </c>
      <c r="H13" s="95">
        <v>3140</v>
      </c>
      <c r="I13" s="95">
        <v>3213</v>
      </c>
      <c r="J13" s="95">
        <v>3279</v>
      </c>
    </row>
    <row r="14" spans="1:10" s="87" customFormat="1" ht="26.25" customHeight="1">
      <c r="A14" s="99">
        <v>55</v>
      </c>
      <c r="B14" s="100" t="s">
        <v>10</v>
      </c>
      <c r="C14" s="94">
        <v>2400</v>
      </c>
      <c r="D14" s="94">
        <v>2480</v>
      </c>
      <c r="E14" s="94">
        <v>2496</v>
      </c>
      <c r="F14" s="94">
        <v>2520</v>
      </c>
      <c r="G14" s="95">
        <v>2978</v>
      </c>
      <c r="H14" s="95">
        <v>3111</v>
      </c>
      <c r="I14" s="95">
        <v>3133</v>
      </c>
      <c r="J14" s="95">
        <v>3164</v>
      </c>
    </row>
    <row r="15" spans="1:10" s="87" customFormat="1" ht="26.25" customHeight="1">
      <c r="A15" s="99">
        <v>60</v>
      </c>
      <c r="B15" s="100" t="s">
        <v>11</v>
      </c>
      <c r="C15" s="94">
        <v>3016</v>
      </c>
      <c r="D15" s="94">
        <v>3040</v>
      </c>
      <c r="E15" s="94">
        <v>3131</v>
      </c>
      <c r="F15" s="94">
        <v>2776</v>
      </c>
      <c r="G15" s="95">
        <v>3064</v>
      </c>
      <c r="H15" s="95">
        <v>3083</v>
      </c>
      <c r="I15" s="95">
        <v>3158</v>
      </c>
      <c r="J15" s="95">
        <v>3411</v>
      </c>
    </row>
    <row r="16" spans="1:10" s="87" customFormat="1" ht="26.25" customHeight="1">
      <c r="A16" s="99">
        <v>63</v>
      </c>
      <c r="B16" s="100" t="s">
        <v>12</v>
      </c>
      <c r="C16" s="94">
        <v>3424</v>
      </c>
      <c r="D16" s="94">
        <v>3514</v>
      </c>
      <c r="E16" s="94">
        <v>3514</v>
      </c>
      <c r="F16" s="94">
        <v>3514</v>
      </c>
      <c r="G16" s="95">
        <v>3739</v>
      </c>
      <c r="H16" s="95">
        <v>3599</v>
      </c>
      <c r="I16" s="95">
        <v>3599</v>
      </c>
      <c r="J16" s="95">
        <v>3599</v>
      </c>
    </row>
    <row r="17" spans="1:10" s="87" customFormat="1" ht="26.25" customHeight="1">
      <c r="A17" s="99">
        <v>64</v>
      </c>
      <c r="B17" s="100" t="s">
        <v>13</v>
      </c>
      <c r="C17" s="94">
        <v>3206</v>
      </c>
      <c r="D17" s="94">
        <v>3249</v>
      </c>
      <c r="E17" s="94">
        <v>3362</v>
      </c>
      <c r="F17" s="94">
        <v>3392</v>
      </c>
      <c r="G17" s="95">
        <v>3848</v>
      </c>
      <c r="H17" s="95">
        <v>3904</v>
      </c>
      <c r="I17" s="95">
        <v>3919</v>
      </c>
      <c r="J17" s="95">
        <v>3950</v>
      </c>
    </row>
    <row r="18" spans="1:10" s="87" customFormat="1" ht="26.25" customHeight="1">
      <c r="A18" s="99">
        <v>65</v>
      </c>
      <c r="B18" s="100" t="s">
        <v>14</v>
      </c>
      <c r="C18" s="94">
        <v>3106</v>
      </c>
      <c r="D18" s="94">
        <v>3106</v>
      </c>
      <c r="E18" s="94">
        <v>3508</v>
      </c>
      <c r="F18" s="94">
        <v>3508</v>
      </c>
      <c r="G18" s="95">
        <v>3584</v>
      </c>
      <c r="H18" s="95">
        <v>3584</v>
      </c>
      <c r="I18" s="95">
        <v>5223</v>
      </c>
      <c r="J18" s="95">
        <v>5222</v>
      </c>
    </row>
    <row r="19" spans="1:10" s="87" customFormat="1" ht="26.25" customHeight="1">
      <c r="A19" s="99">
        <v>85</v>
      </c>
      <c r="B19" s="100" t="s">
        <v>15</v>
      </c>
      <c r="C19" s="94">
        <v>3322</v>
      </c>
      <c r="D19" s="94">
        <v>3466</v>
      </c>
      <c r="E19" s="94">
        <v>3421</v>
      </c>
      <c r="F19" s="94">
        <v>3364</v>
      </c>
      <c r="G19" s="95">
        <v>3708</v>
      </c>
      <c r="H19" s="95">
        <v>3843</v>
      </c>
      <c r="I19" s="95">
        <v>3878</v>
      </c>
      <c r="J19" s="95">
        <v>3840</v>
      </c>
    </row>
    <row r="20" spans="1:10" s="87" customFormat="1" ht="26.25" customHeight="1">
      <c r="A20" s="99">
        <v>93</v>
      </c>
      <c r="B20" s="100" t="s">
        <v>16</v>
      </c>
      <c r="C20" s="94">
        <v>605</v>
      </c>
      <c r="D20" s="94">
        <v>605</v>
      </c>
      <c r="E20" s="94">
        <v>651</v>
      </c>
      <c r="F20" s="94">
        <v>651</v>
      </c>
      <c r="G20" s="95">
        <v>2791</v>
      </c>
      <c r="H20" s="95">
        <v>2791</v>
      </c>
      <c r="I20" s="95">
        <v>2977</v>
      </c>
      <c r="J20" s="95">
        <v>2977</v>
      </c>
    </row>
  </sheetData>
  <mergeCells count="2">
    <mergeCell ref="G2:J2"/>
    <mergeCell ref="C2:F2"/>
  </mergeCells>
  <phoneticPr fontId="0" type="noConversion"/>
  <pageMargins left="0.59055118110236227" right="0.39370078740157483" top="0.59055118110236227" bottom="0.25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zoomScale="115" zoomScaleNormal="115" workbookViewId="0">
      <selection sqref="A1:B2"/>
    </sheetView>
  </sheetViews>
  <sheetFormatPr baseColWidth="10" defaultColWidth="11.42578125" defaultRowHeight="15.75"/>
  <cols>
    <col min="1" max="1" width="13.140625" style="22" customWidth="1"/>
    <col min="2" max="2" width="18.5703125" style="22" customWidth="1"/>
    <col min="3" max="3" width="11.42578125" style="22"/>
    <col min="4" max="4" width="13.42578125" style="22" customWidth="1"/>
    <col min="5" max="5" width="16.5703125" style="22" customWidth="1"/>
    <col min="6" max="6" width="19.7109375" style="22" customWidth="1"/>
    <col min="7" max="7" width="13.85546875" style="22" customWidth="1"/>
    <col min="8" max="9" width="11.42578125" style="22"/>
    <col min="10" max="12" width="12.42578125" style="22" customWidth="1"/>
    <col min="13" max="13" width="11.42578125" style="22"/>
    <col min="14" max="14" width="11.42578125" style="22" customWidth="1"/>
    <col min="15" max="17" width="11.42578125" style="22" hidden="1" customWidth="1"/>
    <col min="18" max="18" width="11.42578125" style="22" customWidth="1"/>
    <col min="19" max="16384" width="11.42578125" style="22"/>
  </cols>
  <sheetData>
    <row r="1" spans="1:17">
      <c r="A1" s="77" t="s">
        <v>20</v>
      </c>
      <c r="B1" s="77"/>
      <c r="C1" s="67" t="s">
        <v>21</v>
      </c>
      <c r="D1" s="68" t="s">
        <v>49</v>
      </c>
      <c r="E1" s="69" t="s">
        <v>55</v>
      </c>
      <c r="F1" s="70"/>
      <c r="G1" s="70"/>
      <c r="H1" s="70"/>
      <c r="I1" s="70"/>
    </row>
    <row r="2" spans="1:17">
      <c r="A2" s="77"/>
      <c r="B2" s="77"/>
      <c r="C2" s="70"/>
      <c r="D2" s="70"/>
      <c r="E2" s="71" t="s">
        <v>54</v>
      </c>
      <c r="F2" s="70"/>
      <c r="G2" s="70"/>
      <c r="H2" s="70"/>
      <c r="I2" s="70"/>
    </row>
    <row r="3" spans="1:17">
      <c r="C3" s="70"/>
      <c r="D3" s="68" t="s">
        <v>50</v>
      </c>
      <c r="E3" s="69" t="s">
        <v>56</v>
      </c>
      <c r="F3" s="72"/>
      <c r="G3" s="70"/>
      <c r="H3" s="70"/>
      <c r="I3" s="70"/>
    </row>
    <row r="4" spans="1:17">
      <c r="C4" s="70"/>
      <c r="D4" s="68" t="s">
        <v>51</v>
      </c>
      <c r="E4" s="69" t="s">
        <v>57</v>
      </c>
      <c r="F4" s="70"/>
      <c r="G4" s="70"/>
      <c r="H4" s="70"/>
      <c r="I4" s="70"/>
    </row>
    <row r="5" spans="1:17">
      <c r="C5" s="70"/>
      <c r="D5" s="68" t="s">
        <v>52</v>
      </c>
      <c r="E5" s="69" t="s">
        <v>53</v>
      </c>
      <c r="F5" s="70"/>
      <c r="G5" s="70"/>
      <c r="H5" s="70"/>
      <c r="I5" s="70"/>
    </row>
    <row r="7" spans="1:17">
      <c r="A7" s="34"/>
      <c r="B7" s="31"/>
      <c r="C7" s="78" t="s">
        <v>24</v>
      </c>
      <c r="D7" s="78"/>
      <c r="E7" s="79" t="s">
        <v>45</v>
      </c>
      <c r="F7" s="80" t="s">
        <v>46</v>
      </c>
      <c r="G7" s="76" t="s">
        <v>31</v>
      </c>
    </row>
    <row r="8" spans="1:17">
      <c r="A8" s="27" t="s">
        <v>26</v>
      </c>
      <c r="B8" s="28" t="s">
        <v>27</v>
      </c>
      <c r="C8" s="27" t="s">
        <v>28</v>
      </c>
      <c r="D8" s="29">
        <v>45239</v>
      </c>
      <c r="E8" s="79"/>
      <c r="F8" s="80"/>
      <c r="G8" s="76"/>
    </row>
    <row r="9" spans="1:17">
      <c r="A9" s="57">
        <v>245</v>
      </c>
      <c r="B9" s="58" t="s">
        <v>32</v>
      </c>
      <c r="C9" s="59">
        <v>1</v>
      </c>
      <c r="D9" s="60">
        <v>0.96299999999999997</v>
      </c>
      <c r="E9" s="52"/>
      <c r="F9" s="54"/>
      <c r="G9" s="74"/>
      <c r="J9" s="73" t="str">
        <f>IF(E9="","",IF(E9=O9,"richtig","stimmt noch nicht"))</f>
        <v/>
      </c>
      <c r="K9" s="73" t="str">
        <f t="shared" ref="K9" si="0">IF(F9="","",IF(F9=P9,"richtig","stimmt noch nicht"))</f>
        <v/>
      </c>
      <c r="L9" s="73" t="str">
        <f>IF(G9="","",IF(ROUND(G9,5)=ROUND(Q9,5),"richtig","stimmt noch nicht"))</f>
        <v/>
      </c>
      <c r="O9" s="52">
        <f>A9*D9</f>
        <v>235.935</v>
      </c>
      <c r="P9" s="54">
        <f>ROUND(O9*20,0)/20</f>
        <v>235.95</v>
      </c>
      <c r="Q9" s="54">
        <f>O9-P9</f>
        <v>-1.4999999999986358E-2</v>
      </c>
    </row>
    <row r="10" spans="1:17">
      <c r="A10" s="57">
        <v>430</v>
      </c>
      <c r="B10" s="61" t="s">
        <v>33</v>
      </c>
      <c r="C10" s="62">
        <v>1</v>
      </c>
      <c r="D10" s="60">
        <v>0.89910000000000001</v>
      </c>
      <c r="E10" s="52"/>
      <c r="F10" s="54"/>
      <c r="G10" s="74"/>
      <c r="J10" s="73" t="str">
        <f t="shared" ref="J10:J15" si="1">IF(E10="","",IF(E10=O10,"richtig","stimmt noch nicht"))</f>
        <v/>
      </c>
      <c r="K10" s="73" t="str">
        <f t="shared" ref="K10:K15" si="2">IF(F10="","",IF(F10=P10,"richtig","stimmt noch nicht"))</f>
        <v/>
      </c>
      <c r="L10" s="73" t="str">
        <f t="shared" ref="L10:L15" si="3">IF(G10="","",IF(ROUND(G10,5)=ROUND(Q10,5),"richtig","stimmt noch nicht"))</f>
        <v/>
      </c>
      <c r="O10" s="52">
        <f t="shared" ref="O10:O12" si="4">A10*D10</f>
        <v>386.613</v>
      </c>
      <c r="P10" s="54">
        <f t="shared" ref="P10:P15" si="5">ROUND(O10*20,0)/20</f>
        <v>386.6</v>
      </c>
      <c r="Q10" s="52">
        <f t="shared" ref="Q10:Q15" si="6">O10-P10</f>
        <v>1.2999999999976808E-2</v>
      </c>
    </row>
    <row r="11" spans="1:17">
      <c r="A11" s="57">
        <v>120</v>
      </c>
      <c r="B11" s="61" t="s">
        <v>34</v>
      </c>
      <c r="C11" s="62">
        <v>1</v>
      </c>
      <c r="D11" s="60">
        <v>1.1051</v>
      </c>
      <c r="E11" s="52"/>
      <c r="F11" s="54"/>
      <c r="G11" s="74"/>
      <c r="J11" s="73" t="str">
        <f t="shared" si="1"/>
        <v/>
      </c>
      <c r="K11" s="73" t="str">
        <f t="shared" si="2"/>
        <v/>
      </c>
      <c r="L11" s="73" t="str">
        <f t="shared" si="3"/>
        <v/>
      </c>
      <c r="O11" s="52">
        <f t="shared" si="4"/>
        <v>132.61199999999999</v>
      </c>
      <c r="P11" s="54">
        <f t="shared" si="5"/>
        <v>132.6</v>
      </c>
      <c r="Q11" s="52">
        <f t="shared" si="6"/>
        <v>1.2000000000000455E-2</v>
      </c>
    </row>
    <row r="12" spans="1:17">
      <c r="A12" s="57">
        <v>700</v>
      </c>
      <c r="B12" s="61" t="s">
        <v>37</v>
      </c>
      <c r="C12" s="62">
        <v>1</v>
      </c>
      <c r="D12" s="60">
        <v>0.65349999999999997</v>
      </c>
      <c r="E12" s="52"/>
      <c r="F12" s="54"/>
      <c r="G12" s="74"/>
      <c r="J12" s="73" t="str">
        <f t="shared" si="1"/>
        <v/>
      </c>
      <c r="K12" s="73" t="str">
        <f t="shared" si="2"/>
        <v/>
      </c>
      <c r="L12" s="73" t="str">
        <f t="shared" si="3"/>
        <v/>
      </c>
      <c r="O12" s="52">
        <f t="shared" si="4"/>
        <v>457.45</v>
      </c>
      <c r="P12" s="54">
        <f t="shared" si="5"/>
        <v>457.45</v>
      </c>
      <c r="Q12" s="52">
        <f t="shared" si="6"/>
        <v>0</v>
      </c>
    </row>
    <row r="13" spans="1:17">
      <c r="A13" s="63">
        <v>5260</v>
      </c>
      <c r="B13" s="64" t="s">
        <v>35</v>
      </c>
      <c r="C13" s="65">
        <v>100</v>
      </c>
      <c r="D13" s="66">
        <v>0.5958</v>
      </c>
      <c r="E13" s="53"/>
      <c r="F13" s="55"/>
      <c r="G13" s="75"/>
      <c r="J13" s="73" t="str">
        <f t="shared" si="1"/>
        <v/>
      </c>
      <c r="K13" s="73" t="str">
        <f t="shared" si="2"/>
        <v/>
      </c>
      <c r="L13" s="73" t="str">
        <f t="shared" si="3"/>
        <v/>
      </c>
      <c r="O13" s="53">
        <f>A13/C13*D13</f>
        <v>31.339079999999999</v>
      </c>
      <c r="P13" s="55">
        <f>ROUND(O13*20,0)/20</f>
        <v>31.35</v>
      </c>
      <c r="Q13" s="53">
        <f t="shared" si="6"/>
        <v>-1.0920000000002261E-2</v>
      </c>
    </row>
    <row r="14" spans="1:17">
      <c r="A14" s="63">
        <v>4300</v>
      </c>
      <c r="B14" s="64" t="s">
        <v>48</v>
      </c>
      <c r="C14" s="65">
        <v>100</v>
      </c>
      <c r="D14" s="66">
        <v>8.2584999999999997</v>
      </c>
      <c r="E14" s="53"/>
      <c r="F14" s="55"/>
      <c r="G14" s="75"/>
      <c r="J14" s="73" t="str">
        <f t="shared" si="1"/>
        <v/>
      </c>
      <c r="K14" s="73" t="str">
        <f t="shared" si="2"/>
        <v/>
      </c>
      <c r="L14" s="73" t="str">
        <f t="shared" si="3"/>
        <v/>
      </c>
      <c r="O14" s="53">
        <f t="shared" ref="O14:O15" si="7">A14/C14*D14</f>
        <v>355.1155</v>
      </c>
      <c r="P14" s="55">
        <f t="shared" si="5"/>
        <v>355.1</v>
      </c>
      <c r="Q14" s="53">
        <f t="shared" si="6"/>
        <v>1.5499999999974534E-2</v>
      </c>
    </row>
    <row r="15" spans="1:17">
      <c r="A15" s="63">
        <v>12400</v>
      </c>
      <c r="B15" s="64" t="s">
        <v>47</v>
      </c>
      <c r="C15" s="65">
        <v>100</v>
      </c>
      <c r="D15" s="66">
        <v>0.25459999999999999</v>
      </c>
      <c r="E15" s="53"/>
      <c r="F15" s="55"/>
      <c r="G15" s="75"/>
      <c r="J15" s="73" t="str">
        <f t="shared" si="1"/>
        <v/>
      </c>
      <c r="K15" s="73" t="str">
        <f t="shared" si="2"/>
        <v/>
      </c>
      <c r="L15" s="73" t="str">
        <f t="shared" si="3"/>
        <v/>
      </c>
      <c r="O15" s="53">
        <f t="shared" si="7"/>
        <v>31.570399999999999</v>
      </c>
      <c r="P15" s="55">
        <f t="shared" si="5"/>
        <v>31.55</v>
      </c>
      <c r="Q15" s="53">
        <f t="shared" si="6"/>
        <v>2.0399999999998641E-2</v>
      </c>
    </row>
    <row r="16" spans="1:17">
      <c r="A16" s="22" t="s">
        <v>39</v>
      </c>
      <c r="J16" s="73"/>
      <c r="K16" s="73"/>
      <c r="L16" s="73"/>
    </row>
    <row r="17" spans="1:17">
      <c r="A17" s="22" t="s">
        <v>39</v>
      </c>
      <c r="F17" s="40" t="s">
        <v>40</v>
      </c>
      <c r="G17" s="56"/>
      <c r="J17" s="73"/>
      <c r="K17" s="73"/>
      <c r="L17" s="73" t="str">
        <f>IF(G17="","",IF(ROUND(G17,4)=ROUND(Q17,4),"richtig","stimmt noch nicht"))</f>
        <v/>
      </c>
      <c r="Q17" s="56">
        <f>SUM(Q9:Q16)</f>
        <v>3.4979999999961819E-2</v>
      </c>
    </row>
    <row r="19" spans="1:17">
      <c r="A19" s="23" t="s">
        <v>22</v>
      </c>
    </row>
    <row r="20" spans="1:17">
      <c r="A20" s="24" t="s">
        <v>58</v>
      </c>
    </row>
  </sheetData>
  <sortState xmlns:xlrd2="http://schemas.microsoft.com/office/spreadsheetml/2017/richdata2" ref="A9:G15">
    <sortCondition ref="C9:C15"/>
  </sortState>
  <mergeCells count="5">
    <mergeCell ref="G7:G8"/>
    <mergeCell ref="A1:B2"/>
    <mergeCell ref="C7:D7"/>
    <mergeCell ref="E7:E8"/>
    <mergeCell ref="F7:F8"/>
  </mergeCells>
  <conditionalFormatting sqref="J9:L17">
    <cfRule type="cellIs" dxfId="1" priority="2" operator="equal">
      <formula>"richtig"</formula>
    </cfRule>
    <cfRule type="cellIs" dxfId="0" priority="1" operator="equal">
      <formula>"stimmt noch nicht"</formula>
    </cfRule>
  </conditionalFormatting>
  <hyperlinks>
    <hyperlink ref="A20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sqref="A1:H14"/>
    </sheetView>
  </sheetViews>
  <sheetFormatPr baseColWidth="10" defaultColWidth="11.42578125" defaultRowHeight="15.75"/>
  <cols>
    <col min="1" max="1" width="13.140625" style="22" customWidth="1"/>
    <col min="2" max="2" width="18.5703125" style="22" customWidth="1"/>
    <col min="3" max="3" width="11.42578125" style="22"/>
    <col min="4" max="4" width="13.42578125" style="22" customWidth="1"/>
    <col min="5" max="6" width="16.5703125" style="22" customWidth="1"/>
    <col min="7" max="7" width="17.85546875" style="22" customWidth="1"/>
    <col min="8" max="8" width="13.85546875" style="22" customWidth="1"/>
    <col min="9" max="16384" width="11.42578125" style="22"/>
  </cols>
  <sheetData>
    <row r="1" spans="1:8" ht="26.25">
      <c r="A1" s="21" t="s">
        <v>20</v>
      </c>
      <c r="C1" s="23" t="s">
        <v>21</v>
      </c>
      <c r="G1" s="23" t="s">
        <v>22</v>
      </c>
    </row>
    <row r="2" spans="1:8">
      <c r="G2" s="24" t="s">
        <v>23</v>
      </c>
    </row>
    <row r="4" spans="1:8" ht="39" customHeight="1">
      <c r="A4" s="25"/>
      <c r="B4" s="26"/>
      <c r="C4" s="81" t="s">
        <v>24</v>
      </c>
      <c r="D4" s="81"/>
      <c r="E4" s="82"/>
      <c r="F4" s="80" t="s">
        <v>25</v>
      </c>
      <c r="G4" s="80"/>
      <c r="H4" s="25"/>
    </row>
    <row r="5" spans="1:8">
      <c r="A5" s="27" t="s">
        <v>26</v>
      </c>
      <c r="B5" s="28" t="s">
        <v>27</v>
      </c>
      <c r="C5" s="27" t="s">
        <v>28</v>
      </c>
      <c r="D5" s="29" t="s">
        <v>29</v>
      </c>
      <c r="E5" s="29" t="s">
        <v>30</v>
      </c>
      <c r="F5" s="29" t="s">
        <v>29</v>
      </c>
      <c r="G5" s="29" t="s">
        <v>30</v>
      </c>
      <c r="H5" s="27" t="s">
        <v>31</v>
      </c>
    </row>
    <row r="6" spans="1:8">
      <c r="A6" s="30">
        <v>245</v>
      </c>
      <c r="B6" s="31" t="s">
        <v>32</v>
      </c>
      <c r="C6" s="32">
        <v>1</v>
      </c>
      <c r="D6" s="33">
        <v>1.6292</v>
      </c>
      <c r="E6" s="34"/>
      <c r="F6" s="41">
        <f>ROUND(A6/C6*D6*20,0)/20</f>
        <v>399.15</v>
      </c>
      <c r="G6" s="34"/>
      <c r="H6" s="34"/>
    </row>
    <row r="7" spans="1:8">
      <c r="A7" s="35">
        <v>430</v>
      </c>
      <c r="B7" s="36" t="s">
        <v>33</v>
      </c>
      <c r="C7" s="37">
        <v>1</v>
      </c>
      <c r="D7" s="38">
        <v>1.22</v>
      </c>
      <c r="E7" s="36"/>
      <c r="F7" s="42">
        <f t="shared" ref="F7:F12" si="0">ROUND(A7/C7*D7*20,0)/20</f>
        <v>524.6</v>
      </c>
      <c r="G7" s="36"/>
      <c r="H7" s="36"/>
    </row>
    <row r="8" spans="1:8">
      <c r="A8" s="30">
        <v>120</v>
      </c>
      <c r="B8" s="34" t="s">
        <v>34</v>
      </c>
      <c r="C8" s="39">
        <v>1</v>
      </c>
      <c r="D8" s="33">
        <v>2.4095</v>
      </c>
      <c r="E8" s="34"/>
      <c r="F8" s="41">
        <f t="shared" si="0"/>
        <v>289.14999999999998</v>
      </c>
      <c r="G8" s="34"/>
      <c r="H8" s="34"/>
    </row>
    <row r="9" spans="1:8">
      <c r="A9" s="35">
        <v>5260</v>
      </c>
      <c r="B9" s="36" t="s">
        <v>35</v>
      </c>
      <c r="C9" s="37">
        <v>100</v>
      </c>
      <c r="D9" s="38">
        <v>1.0261</v>
      </c>
      <c r="E9" s="36"/>
      <c r="F9" s="42">
        <f t="shared" si="0"/>
        <v>53.95</v>
      </c>
      <c r="G9" s="36"/>
      <c r="H9" s="36"/>
    </row>
    <row r="10" spans="1:8">
      <c r="A10" s="30">
        <v>4300</v>
      </c>
      <c r="B10" s="34" t="s">
        <v>36</v>
      </c>
      <c r="C10" s="39">
        <v>100</v>
      </c>
      <c r="D10" s="33">
        <v>17.4695</v>
      </c>
      <c r="E10" s="34"/>
      <c r="F10" s="41">
        <f t="shared" si="0"/>
        <v>751.2</v>
      </c>
      <c r="G10" s="34"/>
      <c r="H10" s="34"/>
    </row>
    <row r="11" spans="1:8">
      <c r="A11" s="35">
        <v>700</v>
      </c>
      <c r="B11" s="36" t="s">
        <v>37</v>
      </c>
      <c r="C11" s="37">
        <v>1</v>
      </c>
      <c r="D11" s="38">
        <v>1.0544</v>
      </c>
      <c r="E11" s="36"/>
      <c r="F11" s="42">
        <f t="shared" si="0"/>
        <v>738.1</v>
      </c>
      <c r="G11" s="36"/>
      <c r="H11" s="36"/>
    </row>
    <row r="12" spans="1:8">
      <c r="A12" s="30">
        <v>12400</v>
      </c>
      <c r="B12" s="34" t="s">
        <v>38</v>
      </c>
      <c r="C12" s="39">
        <v>100</v>
      </c>
      <c r="D12" s="33">
        <v>0.66261999999999999</v>
      </c>
      <c r="E12" s="34"/>
      <c r="F12" s="41">
        <f t="shared" si="0"/>
        <v>82.15</v>
      </c>
      <c r="G12" s="34"/>
      <c r="H12" s="34"/>
    </row>
    <row r="13" spans="1:8">
      <c r="A13" s="22" t="s">
        <v>39</v>
      </c>
    </row>
    <row r="14" spans="1:8">
      <c r="A14" s="22" t="s">
        <v>39</v>
      </c>
      <c r="G14" s="40" t="s">
        <v>40</v>
      </c>
      <c r="H14" s="27"/>
    </row>
  </sheetData>
  <mergeCells count="2">
    <mergeCell ref="C4:E4"/>
    <mergeCell ref="F4:G4"/>
  </mergeCells>
  <hyperlinks>
    <hyperlink ref="G2" r:id="rId1" xr:uid="{00000000-0004-0000-0200-000000000000}"/>
  </hyperlinks>
  <pageMargins left="0.7" right="0.7" top="0.78740157499999996" bottom="0.78740157499999996" header="0.3" footer="0.3"/>
  <pageSetup paperSize="9" orientation="portrait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workbookViewId="0">
      <selection sqref="A1:J28"/>
    </sheetView>
  </sheetViews>
  <sheetFormatPr baseColWidth="10" defaultRowHeight="12.75"/>
  <cols>
    <col min="1" max="1" width="4.42578125" customWidth="1"/>
    <col min="2" max="2" width="42.5703125" bestFit="1" customWidth="1"/>
    <col min="3" max="3" width="11" bestFit="1" customWidth="1"/>
    <col min="4" max="6" width="7.85546875" bestFit="1" customWidth="1"/>
    <col min="7" max="7" width="14" bestFit="1" customWidth="1"/>
    <col min="8" max="10" width="7.85546875" bestFit="1" customWidth="1"/>
  </cols>
  <sheetData>
    <row r="1" spans="1:10">
      <c r="A1" t="e">
        <f>'Mindestlöhne ungerundet'!#REF!</f>
        <v>#REF!</v>
      </c>
    </row>
    <row r="2" spans="1:10">
      <c r="A2" t="str">
        <f>'Mindestlöhne ungerundet'!A1</f>
        <v>Mindestlöhne</v>
      </c>
    </row>
    <row r="3" spans="1:10">
      <c r="A3" t="e">
        <f>'Mindestlöhne ungerundet'!#REF!</f>
        <v>#REF!</v>
      </c>
    </row>
    <row r="5" spans="1:10">
      <c r="A5" s="1"/>
      <c r="B5" s="3"/>
      <c r="C5" s="1"/>
      <c r="D5" s="2"/>
      <c r="E5" s="2"/>
      <c r="F5" s="3"/>
      <c r="G5" s="1"/>
      <c r="H5" s="2"/>
      <c r="I5" s="2"/>
      <c r="J5" s="3"/>
    </row>
    <row r="6" spans="1:10">
      <c r="A6" s="4"/>
      <c r="B6" s="6"/>
      <c r="C6" s="20" t="str">
        <f>'Mindestlöhne ungerundet'!C2</f>
        <v>Ungelernte</v>
      </c>
      <c r="D6" s="5"/>
      <c r="E6" s="5"/>
      <c r="F6" s="6"/>
      <c r="G6" s="20" t="str">
        <f>'Mindestlöhne ungerundet'!G2</f>
        <v>Berufsausweis</v>
      </c>
      <c r="H6" s="5"/>
      <c r="I6" s="5"/>
      <c r="J6" s="6"/>
    </row>
    <row r="7" spans="1:10">
      <c r="A7" s="4"/>
      <c r="B7" s="6"/>
      <c r="C7" s="4"/>
      <c r="D7" s="5"/>
      <c r="E7" s="5"/>
      <c r="F7" s="6"/>
      <c r="G7" s="4"/>
      <c r="H7" s="5"/>
      <c r="I7" s="5"/>
      <c r="J7" s="6"/>
    </row>
    <row r="8" spans="1:10">
      <c r="A8" s="4"/>
      <c r="B8" s="6"/>
      <c r="C8" s="7">
        <f>'Mindestlöhne ungerundet'!C3</f>
        <v>2015</v>
      </c>
      <c r="D8" s="8">
        <f>'Mindestlöhne ungerundet'!D3</f>
        <v>2016</v>
      </c>
      <c r="E8" s="8">
        <f>'Mindestlöhne ungerundet'!E3</f>
        <v>2017</v>
      </c>
      <c r="F8" s="9">
        <f>'Mindestlöhne ungerundet'!F3</f>
        <v>2018</v>
      </c>
      <c r="G8" s="7">
        <f>'Mindestlöhne ungerundet'!G3</f>
        <v>2015</v>
      </c>
      <c r="H8" s="8">
        <f>'Mindestlöhne ungerundet'!H3</f>
        <v>2016</v>
      </c>
      <c r="I8" s="8">
        <f>'Mindestlöhne ungerundet'!I3</f>
        <v>2017</v>
      </c>
      <c r="J8" s="9">
        <f>'Mindestlöhne ungerundet'!J3</f>
        <v>2018</v>
      </c>
    </row>
    <row r="9" spans="1:10">
      <c r="A9" s="4"/>
      <c r="B9" s="6"/>
      <c r="C9" s="4"/>
      <c r="D9" s="5"/>
      <c r="E9" s="5"/>
      <c r="F9" s="6"/>
      <c r="G9" s="4"/>
      <c r="H9" s="16"/>
      <c r="I9" s="16"/>
      <c r="J9" s="17"/>
    </row>
    <row r="10" spans="1:10">
      <c r="A10" s="4"/>
      <c r="B10" s="6"/>
      <c r="C10" s="4"/>
      <c r="D10" s="5"/>
      <c r="E10" s="5"/>
      <c r="F10" s="6"/>
      <c r="G10" s="4"/>
      <c r="H10" s="16"/>
      <c r="I10" s="16"/>
      <c r="J10" s="17"/>
    </row>
    <row r="11" spans="1:10">
      <c r="A11" s="4">
        <f>'Mindestlöhne ungerundet'!A4</f>
        <v>15</v>
      </c>
      <c r="B11" s="6" t="str">
        <f>'Mindestlöhne ungerundet'!B4</f>
        <v xml:space="preserve"> Herstellung v. Nahrungsmitteln u. Getränken  </v>
      </c>
      <c r="C11" s="10">
        <f>ROUND('Mindestlöhne ungerundet'!C4,-2)</f>
        <v>3100</v>
      </c>
      <c r="D11" s="11">
        <f>ROUND('Mindestlöhne ungerundet'!D4,-2)</f>
        <v>3400</v>
      </c>
      <c r="E11" s="11">
        <f>ROUND('Mindestlöhne ungerundet'!E4,-2)</f>
        <v>3400</v>
      </c>
      <c r="F11" s="12">
        <f>ROUND('Mindestlöhne ungerundet'!F4,-2)</f>
        <v>3400</v>
      </c>
      <c r="G11" s="10">
        <f>ROUND('Mindestlöhne ungerundet'!G4,-2)</f>
        <v>3400</v>
      </c>
      <c r="H11" s="18">
        <f>'Mindestlöhne ungerundet'!H4</f>
        <v>3405</v>
      </c>
      <c r="I11" s="18">
        <f>'Mindestlöhne ungerundet'!I4</f>
        <v>3405</v>
      </c>
      <c r="J11" s="19">
        <f>'Mindestlöhne ungerundet'!J4</f>
        <v>3405</v>
      </c>
    </row>
    <row r="12" spans="1:10">
      <c r="A12" s="4">
        <f>'Mindestlöhne ungerundet'!A5</f>
        <v>20</v>
      </c>
      <c r="B12" s="6" t="str">
        <f>'Mindestlöhne ungerundet'!B5</f>
        <v xml:space="preserve"> Be- und Verarbeitung von Holz  </v>
      </c>
      <c r="C12" s="10">
        <f>ROUND('Mindestlöhne ungerundet'!C5,-2)</f>
        <v>3500</v>
      </c>
      <c r="D12" s="11">
        <f>ROUND('Mindestlöhne ungerundet'!D5,-2)</f>
        <v>3600</v>
      </c>
      <c r="E12" s="11">
        <f>ROUND('Mindestlöhne ungerundet'!E5,-2)</f>
        <v>3600</v>
      </c>
      <c r="F12" s="12">
        <f>ROUND('Mindestlöhne ungerundet'!F5,-2)</f>
        <v>3400</v>
      </c>
      <c r="G12" s="10">
        <f>ROUND('Mindestlöhne ungerundet'!G5,-2)</f>
        <v>4000</v>
      </c>
      <c r="H12" s="18">
        <f>'Mindestlöhne ungerundet'!H5</f>
        <v>4029</v>
      </c>
      <c r="I12" s="18">
        <f>'Mindestlöhne ungerundet'!I5</f>
        <v>3928</v>
      </c>
      <c r="J12" s="19">
        <f>'Mindestlöhne ungerundet'!J5</f>
        <v>4480</v>
      </c>
    </row>
    <row r="13" spans="1:10">
      <c r="A13" s="4">
        <f>'Mindestlöhne ungerundet'!A6</f>
        <v>21</v>
      </c>
      <c r="B13" s="6" t="str">
        <f>'Mindestlöhne ungerundet'!B6</f>
        <v xml:space="preserve"> Papier- und Kartongewerbe  </v>
      </c>
      <c r="C13" s="10">
        <f>ROUND('Mindestlöhne ungerundet'!C6,-2)</f>
        <v>3200</v>
      </c>
      <c r="D13" s="11">
        <f>ROUND('Mindestlöhne ungerundet'!D6,-2)</f>
        <v>3500</v>
      </c>
      <c r="E13" s="11">
        <f>ROUND('Mindestlöhne ungerundet'!E6,-2)</f>
        <v>3500</v>
      </c>
      <c r="F13" s="12">
        <f>ROUND('Mindestlöhne ungerundet'!F6,-2)</f>
        <v>3500</v>
      </c>
      <c r="G13" s="10">
        <f>ROUND('Mindestlöhne ungerundet'!G6,-2)</f>
        <v>3900</v>
      </c>
      <c r="H13" s="18">
        <f>'Mindestlöhne ungerundet'!H6</f>
        <v>3621</v>
      </c>
      <c r="I13" s="18">
        <f>'Mindestlöhne ungerundet'!I6</f>
        <v>3621</v>
      </c>
      <c r="J13" s="19">
        <f>'Mindestlöhne ungerundet'!J6</f>
        <v>3621</v>
      </c>
    </row>
    <row r="14" spans="1:10">
      <c r="A14" s="4">
        <f>'Mindestlöhne ungerundet'!A7</f>
        <v>22</v>
      </c>
      <c r="B14" s="6" t="str">
        <f>'Mindestlöhne ungerundet'!B7</f>
        <v xml:space="preserve"> Verlags- u. Druckgewerbe, Vervielfältigung  </v>
      </c>
      <c r="C14" s="10">
        <f>ROUND('Mindestlöhne ungerundet'!C7,-2)</f>
        <v>3300</v>
      </c>
      <c r="D14" s="11">
        <f>ROUND('Mindestlöhne ungerundet'!D7,-2)</f>
        <v>3300</v>
      </c>
      <c r="E14" s="11">
        <f>ROUND('Mindestlöhne ungerundet'!E7,-2)</f>
        <v>3300</v>
      </c>
      <c r="F14" s="12">
        <f>ROUND('Mindestlöhne ungerundet'!F7,-2)</f>
        <v>3300</v>
      </c>
      <c r="G14" s="10">
        <f>ROUND('Mindestlöhne ungerundet'!G7,-2)</f>
        <v>3700</v>
      </c>
      <c r="H14" s="18">
        <f>'Mindestlöhne ungerundet'!H7</f>
        <v>3748</v>
      </c>
      <c r="I14" s="18">
        <f>'Mindestlöhne ungerundet'!I7</f>
        <v>3748</v>
      </c>
      <c r="J14" s="19">
        <f>'Mindestlöhne ungerundet'!J7</f>
        <v>3748</v>
      </c>
    </row>
    <row r="15" spans="1:10">
      <c r="A15" s="4">
        <f>'Mindestlöhne ungerundet'!A8</f>
        <v>28</v>
      </c>
      <c r="B15" s="6" t="str">
        <f>'Mindestlöhne ungerundet'!B8</f>
        <v xml:space="preserve"> Herstellung von Metallerzeugnissen  </v>
      </c>
      <c r="C15" s="10">
        <f>ROUND('Mindestlöhne ungerundet'!C8,-2)</f>
        <v>3200</v>
      </c>
      <c r="D15" s="11">
        <f>ROUND('Mindestlöhne ungerundet'!D8,-2)</f>
        <v>3200</v>
      </c>
      <c r="E15" s="11">
        <f>ROUND('Mindestlöhne ungerundet'!E8,-2)</f>
        <v>3300</v>
      </c>
      <c r="F15" s="12">
        <f>ROUND('Mindestlöhne ungerundet'!F8,-2)</f>
        <v>3300</v>
      </c>
      <c r="G15" s="10">
        <f>ROUND('Mindestlöhne ungerundet'!G8,-2)</f>
        <v>3700</v>
      </c>
      <c r="H15" s="18">
        <f>'Mindestlöhne ungerundet'!H8</f>
        <v>3798</v>
      </c>
      <c r="I15" s="18">
        <f>'Mindestlöhne ungerundet'!I8</f>
        <v>3900</v>
      </c>
      <c r="J15" s="19">
        <f>'Mindestlöhne ungerundet'!J8</f>
        <v>3901</v>
      </c>
    </row>
    <row r="16" spans="1:10">
      <c r="A16" s="4">
        <f>'Mindestlöhne ungerundet'!A9</f>
        <v>29</v>
      </c>
      <c r="B16" s="6" t="str">
        <f>'Mindestlöhne ungerundet'!B9</f>
        <v xml:space="preserve"> Maschinenbau  </v>
      </c>
      <c r="C16" s="10">
        <f>ROUND('Mindestlöhne ungerundet'!C9,-2)</f>
        <v>3500</v>
      </c>
      <c r="D16" s="11">
        <f>ROUND('Mindestlöhne ungerundet'!D9,-2)</f>
        <v>3500</v>
      </c>
      <c r="E16" s="11">
        <f>ROUND('Mindestlöhne ungerundet'!E9,-2)</f>
        <v>3600</v>
      </c>
      <c r="F16" s="12">
        <f>ROUND('Mindestlöhne ungerundet'!F9,-2)</f>
        <v>3700</v>
      </c>
      <c r="G16" s="10">
        <f>ROUND('Mindestlöhne ungerundet'!G9,-2)</f>
        <v>4200</v>
      </c>
      <c r="H16" s="18">
        <f>'Mindestlöhne ungerundet'!H9</f>
        <v>4241</v>
      </c>
      <c r="I16" s="18">
        <f>'Mindestlöhne ungerundet'!I9</f>
        <v>4301</v>
      </c>
      <c r="J16" s="19">
        <f>'Mindestlöhne ungerundet'!J9</f>
        <v>4357</v>
      </c>
    </row>
    <row r="17" spans="1:10">
      <c r="A17" s="4">
        <f>'Mindestlöhne ungerundet'!A10</f>
        <v>36</v>
      </c>
      <c r="B17" s="6" t="str">
        <f>'Mindestlöhne ungerundet'!B10</f>
        <v xml:space="preserve"> Herstel. v. Möbeln, Schmuck und sonst. Erzeug.</v>
      </c>
      <c r="C17" s="10">
        <f>ROUND('Mindestlöhne ungerundet'!C10,-2)</f>
        <v>3000</v>
      </c>
      <c r="D17" s="11">
        <f>ROUND('Mindestlöhne ungerundet'!D10,-2)</f>
        <v>3000</v>
      </c>
      <c r="E17" s="11">
        <f>ROUND('Mindestlöhne ungerundet'!E10,-2)</f>
        <v>3000</v>
      </c>
      <c r="F17" s="12">
        <f>ROUND('Mindestlöhne ungerundet'!F10,-2)</f>
        <v>3000</v>
      </c>
      <c r="G17" s="10">
        <f>ROUND('Mindestlöhne ungerundet'!G10,-2)</f>
        <v>4200</v>
      </c>
      <c r="H17" s="18">
        <f>'Mindestlöhne ungerundet'!H10</f>
        <v>4267</v>
      </c>
      <c r="I17" s="18">
        <f>'Mindestlöhne ungerundet'!I10</f>
        <v>4267</v>
      </c>
      <c r="J17" s="19">
        <f>'Mindestlöhne ungerundet'!J10</f>
        <v>4309</v>
      </c>
    </row>
    <row r="18" spans="1:10">
      <c r="A18" s="4">
        <f>'Mindestlöhne ungerundet'!A11</f>
        <v>45</v>
      </c>
      <c r="B18" s="6" t="str">
        <f>'Mindestlöhne ungerundet'!B11</f>
        <v xml:space="preserve"> Baugewerbe  </v>
      </c>
      <c r="C18" s="10">
        <f>ROUND('Mindestlöhne ungerundet'!C11,-2)</f>
        <v>4100</v>
      </c>
      <c r="D18" s="11">
        <f>ROUND('Mindestlöhne ungerundet'!D11,-2)</f>
        <v>4100</v>
      </c>
      <c r="E18" s="11">
        <f>ROUND('Mindestlöhne ungerundet'!E11,-2)</f>
        <v>4100</v>
      </c>
      <c r="F18" s="12">
        <f>ROUND('Mindestlöhne ungerundet'!F11,-2)</f>
        <v>4200</v>
      </c>
      <c r="G18" s="10">
        <f>ROUND('Mindestlöhne ungerundet'!G11,-2)</f>
        <v>4400</v>
      </c>
      <c r="H18" s="18">
        <f>'Mindestlöhne ungerundet'!H11</f>
        <v>4529</v>
      </c>
      <c r="I18" s="18">
        <f>'Mindestlöhne ungerundet'!I11</f>
        <v>4758</v>
      </c>
      <c r="J18" s="19">
        <f>'Mindestlöhne ungerundet'!J11</f>
        <v>4791</v>
      </c>
    </row>
    <row r="19" spans="1:10">
      <c r="A19" s="4">
        <f>'Mindestlöhne ungerundet'!A12</f>
        <v>50</v>
      </c>
      <c r="B19" s="6" t="str">
        <f>'Mindestlöhne ungerundet'!B12</f>
        <v xml:space="preserve"> Handel, Reparatur v. Autos; Tankstellen  </v>
      </c>
      <c r="C19" s="10">
        <f>ROUND('Mindestlöhne ungerundet'!C12,-2)</f>
        <v>3400</v>
      </c>
      <c r="D19" s="11">
        <f>ROUND('Mindestlöhne ungerundet'!D12,-2)</f>
        <v>3500</v>
      </c>
      <c r="E19" s="11">
        <f>ROUND('Mindestlöhne ungerundet'!E12,-2)</f>
        <v>3500</v>
      </c>
      <c r="F19" s="12">
        <f>ROUND('Mindestlöhne ungerundet'!F12,-2)</f>
        <v>3500</v>
      </c>
      <c r="G19" s="10">
        <f>ROUND('Mindestlöhne ungerundet'!G12,-2)</f>
        <v>3700</v>
      </c>
      <c r="H19" s="18">
        <f>'Mindestlöhne ungerundet'!H12</f>
        <v>3800</v>
      </c>
      <c r="I19" s="18">
        <f>'Mindestlöhne ungerundet'!I12</f>
        <v>3826</v>
      </c>
      <c r="J19" s="19">
        <f>'Mindestlöhne ungerundet'!J12</f>
        <v>3844</v>
      </c>
    </row>
    <row r="20" spans="1:10">
      <c r="A20" s="4">
        <f>'Mindestlöhne ungerundet'!A13</f>
        <v>52</v>
      </c>
      <c r="B20" s="6" t="str">
        <f>'Mindestlöhne ungerundet'!B13</f>
        <v xml:space="preserve"> Detailhandel; Reparatur v. Gebrauchsgütern  </v>
      </c>
      <c r="C20" s="10">
        <f>ROUND('Mindestlöhne ungerundet'!C13,-2)</f>
        <v>3100</v>
      </c>
      <c r="D20" s="11">
        <f>ROUND('Mindestlöhne ungerundet'!D13,-2)</f>
        <v>3400</v>
      </c>
      <c r="E20" s="11">
        <f>ROUND('Mindestlöhne ungerundet'!E13,-2)</f>
        <v>3400</v>
      </c>
      <c r="F20" s="12">
        <f>ROUND('Mindestlöhne ungerundet'!F13,-2)</f>
        <v>3400</v>
      </c>
      <c r="G20" s="10">
        <f>ROUND('Mindestlöhne ungerundet'!G13,-2)</f>
        <v>2900</v>
      </c>
      <c r="H20" s="18">
        <f>'Mindestlöhne ungerundet'!H13</f>
        <v>3140</v>
      </c>
      <c r="I20" s="18">
        <f>'Mindestlöhne ungerundet'!I13</f>
        <v>3213</v>
      </c>
      <c r="J20" s="19">
        <f>'Mindestlöhne ungerundet'!J13</f>
        <v>3279</v>
      </c>
    </row>
    <row r="21" spans="1:10">
      <c r="A21" s="4">
        <f>'Mindestlöhne ungerundet'!A14</f>
        <v>55</v>
      </c>
      <c r="B21" s="6" t="str">
        <f>'Mindestlöhne ungerundet'!B14</f>
        <v xml:space="preserve"> Gastgewerbe  </v>
      </c>
      <c r="C21" s="10">
        <f>ROUND('Mindestlöhne ungerundet'!C14,-2)</f>
        <v>2400</v>
      </c>
      <c r="D21" s="11">
        <f>ROUND('Mindestlöhne ungerundet'!D14,-2)</f>
        <v>2500</v>
      </c>
      <c r="E21" s="11">
        <f>ROUND('Mindestlöhne ungerundet'!E14,-2)</f>
        <v>2500</v>
      </c>
      <c r="F21" s="12">
        <f>ROUND('Mindestlöhne ungerundet'!F14,-2)</f>
        <v>2500</v>
      </c>
      <c r="G21" s="10">
        <f>ROUND('Mindestlöhne ungerundet'!G14,-2)</f>
        <v>3000</v>
      </c>
      <c r="H21" s="18">
        <f>'Mindestlöhne ungerundet'!H14</f>
        <v>3111</v>
      </c>
      <c r="I21" s="18">
        <f>'Mindestlöhne ungerundet'!I14</f>
        <v>3133</v>
      </c>
      <c r="J21" s="19">
        <f>'Mindestlöhne ungerundet'!J14</f>
        <v>3164</v>
      </c>
    </row>
    <row r="22" spans="1:10">
      <c r="A22" s="4">
        <f>'Mindestlöhne ungerundet'!A15</f>
        <v>60</v>
      </c>
      <c r="B22" s="6" t="str">
        <f>'Mindestlöhne ungerundet'!B15</f>
        <v xml:space="preserve"> Landverkehr; Transport in Rohrfernleitungen  </v>
      </c>
      <c r="C22" s="10">
        <f>ROUND('Mindestlöhne ungerundet'!C15,-2)</f>
        <v>3000</v>
      </c>
      <c r="D22" s="11">
        <f>ROUND('Mindestlöhne ungerundet'!D15,-2)</f>
        <v>3000</v>
      </c>
      <c r="E22" s="11">
        <f>ROUND('Mindestlöhne ungerundet'!E15,-2)</f>
        <v>3100</v>
      </c>
      <c r="F22" s="12">
        <f>ROUND('Mindestlöhne ungerundet'!F15,-2)</f>
        <v>2800</v>
      </c>
      <c r="G22" s="10">
        <f>ROUND('Mindestlöhne ungerundet'!G15,-2)</f>
        <v>3100</v>
      </c>
      <c r="H22" s="18">
        <f>'Mindestlöhne ungerundet'!H15</f>
        <v>3083</v>
      </c>
      <c r="I22" s="18">
        <f>'Mindestlöhne ungerundet'!I15</f>
        <v>3158</v>
      </c>
      <c r="J22" s="19">
        <f>'Mindestlöhne ungerundet'!J15</f>
        <v>3411</v>
      </c>
    </row>
    <row r="23" spans="1:10">
      <c r="A23" s="4">
        <f>'Mindestlöhne ungerundet'!A16</f>
        <v>63</v>
      </c>
      <c r="B23" s="6" t="str">
        <f>'Mindestlöhne ungerundet'!B16</f>
        <v xml:space="preserve"> Nebentätigkeiten f. den Verkehr; Reisebüros  </v>
      </c>
      <c r="C23" s="10">
        <f>ROUND('Mindestlöhne ungerundet'!C16,-2)</f>
        <v>3400</v>
      </c>
      <c r="D23" s="11">
        <f>ROUND('Mindestlöhne ungerundet'!D16,-2)</f>
        <v>3500</v>
      </c>
      <c r="E23" s="11">
        <f>ROUND('Mindestlöhne ungerundet'!E16,-2)</f>
        <v>3500</v>
      </c>
      <c r="F23" s="12">
        <f>ROUND('Mindestlöhne ungerundet'!F16,-2)</f>
        <v>3500</v>
      </c>
      <c r="G23" s="10">
        <f>ROUND('Mindestlöhne ungerundet'!G16,-2)</f>
        <v>3700</v>
      </c>
      <c r="H23" s="18">
        <f>'Mindestlöhne ungerundet'!H16</f>
        <v>3599</v>
      </c>
      <c r="I23" s="18">
        <f>'Mindestlöhne ungerundet'!I16</f>
        <v>3599</v>
      </c>
      <c r="J23" s="19">
        <f>'Mindestlöhne ungerundet'!J16</f>
        <v>3599</v>
      </c>
    </row>
    <row r="24" spans="1:10">
      <c r="A24" s="4">
        <f>'Mindestlöhne ungerundet'!A17</f>
        <v>64</v>
      </c>
      <c r="B24" s="6" t="str">
        <f>'Mindestlöhne ungerundet'!B17</f>
        <v xml:space="preserve"> Nachrichtenübermittlung  </v>
      </c>
      <c r="C24" s="10">
        <f>ROUND('Mindestlöhne ungerundet'!C17,-2)</f>
        <v>3200</v>
      </c>
      <c r="D24" s="11">
        <f>ROUND('Mindestlöhne ungerundet'!D17,-2)</f>
        <v>3200</v>
      </c>
      <c r="E24" s="11">
        <f>ROUND('Mindestlöhne ungerundet'!E17,-2)</f>
        <v>3400</v>
      </c>
      <c r="F24" s="12">
        <f>ROUND('Mindestlöhne ungerundet'!F17,-2)</f>
        <v>3400</v>
      </c>
      <c r="G24" s="10">
        <f>ROUND('Mindestlöhne ungerundet'!G17,-2)</f>
        <v>3800</v>
      </c>
      <c r="H24" s="18">
        <f>'Mindestlöhne ungerundet'!H17</f>
        <v>3904</v>
      </c>
      <c r="I24" s="18">
        <f>'Mindestlöhne ungerundet'!I17</f>
        <v>3919</v>
      </c>
      <c r="J24" s="19">
        <f>'Mindestlöhne ungerundet'!J17</f>
        <v>3950</v>
      </c>
    </row>
    <row r="25" spans="1:10">
      <c r="A25" s="4">
        <f>'Mindestlöhne ungerundet'!A18</f>
        <v>65</v>
      </c>
      <c r="B25" s="6" t="str">
        <f>'Mindestlöhne ungerundet'!B18</f>
        <v xml:space="preserve"> Kreditgewerbe</v>
      </c>
      <c r="C25" s="10">
        <f>ROUND('Mindestlöhne ungerundet'!C18,-2)</f>
        <v>3100</v>
      </c>
      <c r="D25" s="11">
        <f>ROUND('Mindestlöhne ungerundet'!D18,-2)</f>
        <v>3100</v>
      </c>
      <c r="E25" s="11">
        <f>ROUND('Mindestlöhne ungerundet'!E18,-2)</f>
        <v>3500</v>
      </c>
      <c r="F25" s="12">
        <f>ROUND('Mindestlöhne ungerundet'!F18,-2)</f>
        <v>3500</v>
      </c>
      <c r="G25" s="10">
        <f>ROUND('Mindestlöhne ungerundet'!G18,-2)</f>
        <v>3600</v>
      </c>
      <c r="H25" s="18">
        <f>'Mindestlöhne ungerundet'!H18</f>
        <v>3584</v>
      </c>
      <c r="I25" s="18">
        <f>'Mindestlöhne ungerundet'!I18</f>
        <v>5223</v>
      </c>
      <c r="J25" s="19">
        <f>'Mindestlöhne ungerundet'!J18</f>
        <v>5222</v>
      </c>
    </row>
    <row r="26" spans="1:10">
      <c r="A26" s="4">
        <f>'Mindestlöhne ungerundet'!A19</f>
        <v>85</v>
      </c>
      <c r="B26" s="6" t="str">
        <f>'Mindestlöhne ungerundet'!B19</f>
        <v xml:space="preserve"> Gesundheits- und Sozialwesen  </v>
      </c>
      <c r="C26" s="10">
        <f>ROUND('Mindestlöhne ungerundet'!C19,-2)</f>
        <v>3300</v>
      </c>
      <c r="D26" s="11">
        <f>ROUND('Mindestlöhne ungerundet'!D19,-2)</f>
        <v>3500</v>
      </c>
      <c r="E26" s="11">
        <f>ROUND('Mindestlöhne ungerundet'!E19,-2)</f>
        <v>3400</v>
      </c>
      <c r="F26" s="12">
        <f>ROUND('Mindestlöhne ungerundet'!F19,-2)</f>
        <v>3400</v>
      </c>
      <c r="G26" s="10">
        <f>ROUND('Mindestlöhne ungerundet'!G19,-2)</f>
        <v>3700</v>
      </c>
      <c r="H26" s="18">
        <f>'Mindestlöhne ungerundet'!H19</f>
        <v>3843</v>
      </c>
      <c r="I26" s="18">
        <f>'Mindestlöhne ungerundet'!I19</f>
        <v>3878</v>
      </c>
      <c r="J26" s="19">
        <f>'Mindestlöhne ungerundet'!J19</f>
        <v>3840</v>
      </c>
    </row>
    <row r="27" spans="1:10">
      <c r="A27" s="4">
        <f>'Mindestlöhne ungerundet'!A20</f>
        <v>93</v>
      </c>
      <c r="B27" s="6" t="str">
        <f>'Mindestlöhne ungerundet'!B20</f>
        <v xml:space="preserve"> Persönliche Dienstleistungen  </v>
      </c>
      <c r="C27" s="10">
        <f>ROUND('Mindestlöhne ungerundet'!C20,-2)</f>
        <v>600</v>
      </c>
      <c r="D27" s="11">
        <f>ROUND('Mindestlöhne ungerundet'!D20,-2)</f>
        <v>600</v>
      </c>
      <c r="E27" s="11">
        <f>ROUND('Mindestlöhne ungerundet'!E20,-2)</f>
        <v>700</v>
      </c>
      <c r="F27" s="12">
        <f>ROUND('Mindestlöhne ungerundet'!F20,-2)</f>
        <v>700</v>
      </c>
      <c r="G27" s="10">
        <f>ROUND('Mindestlöhne ungerundet'!G20,-2)</f>
        <v>2800</v>
      </c>
      <c r="H27" s="18">
        <f>'Mindestlöhne ungerundet'!H20</f>
        <v>2791</v>
      </c>
      <c r="I27" s="18">
        <f>'Mindestlöhne ungerundet'!I20</f>
        <v>2977</v>
      </c>
      <c r="J27" s="19">
        <f>'Mindestlöhne ungerundet'!J20</f>
        <v>2977</v>
      </c>
    </row>
    <row r="28" spans="1:10">
      <c r="A28" s="13"/>
      <c r="B28" s="15"/>
      <c r="C28" s="13"/>
      <c r="D28" s="14"/>
      <c r="E28" s="14"/>
      <c r="F28" s="15"/>
      <c r="G28" s="13"/>
      <c r="H28" s="14"/>
      <c r="I28" s="14"/>
      <c r="J28" s="1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Mindestlöhne gerundet</vt:lpstr>
      <vt:lpstr>Mindestlöhne ungerundet</vt:lpstr>
      <vt:lpstr>Währungskurse</vt:lpstr>
      <vt:lpstr>Währungskurse_Loesung</vt:lpstr>
      <vt:lpstr>Mindestlöhne gerundet_Loes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Juerg.Lippuner@bzsl.ch</dc:creator>
  <cp:lastModifiedBy>Lippuner Jürg BZBS</cp:lastModifiedBy>
  <cp:lastPrinted>2006-06-28T09:03:34Z</cp:lastPrinted>
  <dcterms:created xsi:type="dcterms:W3CDTF">2005-04-08T13:34:36Z</dcterms:created>
  <dcterms:modified xsi:type="dcterms:W3CDTF">2023-11-09T13:41:03Z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1281753853</vt:i4>
  </property>
  <property fmtid="{D5CDD505-2E9C-101B-9397-08002B2CF9AE}" pid="3" name="_EmailSubject">
    <vt:lpwstr>EMBARGO 10.072006 9:15</vt:lpwstr>
  </property>
  <property fmtid="{D5CDD505-2E9C-101B-9397-08002B2CF9AE}" pid="4" name="_AuthorEmail">
    <vt:lpwstr>Chantal.Post@bfs.admin.ch</vt:lpwstr>
  </property>
  <property fmtid="{D5CDD505-2E9C-101B-9397-08002B2CF9AE}" pid="5" name="_AuthorEmailDisplayName">
    <vt:lpwstr>Post Chantal BFS</vt:lpwstr>
  </property>
  <property fmtid="{D5CDD505-2E9C-101B-9397-08002B2CF9AE}" pid="6" name="_PreviousAdHocReviewCycleID">
    <vt:i4>703460507</vt:i4>
  </property>
  <property fmtid="{D5CDD505-2E9C-101B-9397-08002B2CF9AE}" pid="7" name="_ReviewingToolsShownOnce">
    <vt:lpwstr/>
  </property>
</Properties>
</file>