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itarbeitende\LippunerJ\Quelle\Excel\"/>
    </mc:Choice>
  </mc:AlternateContent>
  <bookViews>
    <workbookView xWindow="600" yWindow="30" windowWidth="13980" windowHeight="8070"/>
  </bookViews>
  <sheets>
    <sheet name="Velotour" sheetId="5" r:id="rId1"/>
    <sheet name="Zeugnis" sheetId="2" r:id="rId2"/>
    <sheet name="Kaufpreis" sheetId="3" r:id="rId3"/>
    <sheet name="Heizgebühren" sheetId="4" r:id="rId4"/>
  </sheets>
  <calcPr calcId="152511"/>
</workbook>
</file>

<file path=xl/calcChain.xml><?xml version="1.0" encoding="utf-8"?>
<calcChain xmlns="http://schemas.openxmlformats.org/spreadsheetml/2006/main">
  <c r="J51" i="5" l="1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L51" i="5"/>
  <c r="M51" i="5"/>
  <c r="N51" i="5"/>
  <c r="O51" i="5" s="1"/>
  <c r="L50" i="5"/>
  <c r="M50" i="5"/>
  <c r="N50" i="5" s="1"/>
  <c r="O50" i="5" s="1"/>
  <c r="L49" i="5"/>
  <c r="M49" i="5"/>
  <c r="N49" i="5" s="1"/>
  <c r="O49" i="5" s="1"/>
  <c r="L48" i="5"/>
  <c r="M48" i="5"/>
  <c r="N48" i="5"/>
  <c r="O48" i="5" s="1"/>
  <c r="L47" i="5"/>
  <c r="M47" i="5"/>
  <c r="N47" i="5" s="1"/>
  <c r="O47" i="5" s="1"/>
  <c r="L46" i="5"/>
  <c r="M46" i="5"/>
  <c r="N46" i="5"/>
  <c r="O46" i="5" s="1"/>
  <c r="L45" i="5"/>
  <c r="M45" i="5"/>
  <c r="N45" i="5" s="1"/>
  <c r="O45" i="5" s="1"/>
  <c r="L44" i="5"/>
  <c r="M44" i="5"/>
  <c r="N44" i="5"/>
  <c r="O44" i="5" s="1"/>
  <c r="L43" i="5"/>
  <c r="M43" i="5"/>
  <c r="N43" i="5" s="1"/>
  <c r="O43" i="5" s="1"/>
  <c r="L42" i="5"/>
  <c r="M42" i="5"/>
  <c r="N42" i="5"/>
  <c r="O42" i="5" s="1"/>
  <c r="L41" i="5"/>
  <c r="M41" i="5"/>
  <c r="N41" i="5" s="1"/>
  <c r="O41" i="5" s="1"/>
  <c r="L40" i="5"/>
  <c r="M40" i="5"/>
  <c r="N40" i="5"/>
  <c r="O40" i="5" s="1"/>
  <c r="L39" i="5"/>
  <c r="M39" i="5"/>
  <c r="N39" i="5" s="1"/>
  <c r="O39" i="5" s="1"/>
  <c r="L38" i="5"/>
  <c r="M38" i="5"/>
  <c r="N38" i="5"/>
  <c r="O38" i="5" s="1"/>
  <c r="L37" i="5"/>
  <c r="M37" i="5"/>
  <c r="N37" i="5" s="1"/>
  <c r="O37" i="5" s="1"/>
  <c r="L36" i="5"/>
  <c r="M36" i="5"/>
  <c r="N36" i="5"/>
  <c r="O36" i="5" s="1"/>
  <c r="L35" i="5"/>
  <c r="M35" i="5"/>
  <c r="N35" i="5" s="1"/>
  <c r="O35" i="5" s="1"/>
  <c r="L34" i="5"/>
  <c r="M34" i="5"/>
  <c r="N34" i="5"/>
  <c r="O34" i="5" s="1"/>
  <c r="L33" i="5"/>
  <c r="M33" i="5"/>
  <c r="N33" i="5" s="1"/>
  <c r="O33" i="5" s="1"/>
  <c r="L32" i="5"/>
  <c r="M32" i="5"/>
  <c r="N32" i="5"/>
  <c r="O32" i="5" s="1"/>
  <c r="L31" i="5"/>
  <c r="M31" i="5"/>
  <c r="N31" i="5" s="1"/>
  <c r="O31" i="5" s="1"/>
  <c r="L30" i="5"/>
  <c r="M30" i="5"/>
  <c r="N30" i="5"/>
  <c r="O30" i="5" s="1"/>
  <c r="L29" i="5"/>
  <c r="M29" i="5"/>
  <c r="N29" i="5" s="1"/>
  <c r="O29" i="5" s="1"/>
  <c r="L28" i="5"/>
  <c r="M28" i="5"/>
  <c r="N28" i="5"/>
  <c r="O28" i="5" s="1"/>
  <c r="L27" i="5"/>
  <c r="M27" i="5"/>
  <c r="N27" i="5" s="1"/>
  <c r="O27" i="5" s="1"/>
  <c r="L26" i="5"/>
  <c r="M26" i="5"/>
  <c r="N26" i="5"/>
  <c r="O26" i="5" s="1"/>
  <c r="L25" i="5"/>
  <c r="M25" i="5"/>
  <c r="N25" i="5" s="1"/>
  <c r="O25" i="5" s="1"/>
  <c r="L24" i="5"/>
  <c r="M24" i="5"/>
  <c r="N24" i="5"/>
  <c r="O24" i="5" s="1"/>
  <c r="L23" i="5"/>
  <c r="M23" i="5"/>
  <c r="N23" i="5" s="1"/>
  <c r="O23" i="5" s="1"/>
  <c r="L22" i="5"/>
  <c r="M22" i="5"/>
  <c r="N22" i="5"/>
  <c r="O22" i="5" s="1"/>
  <c r="L21" i="5"/>
  <c r="M21" i="5"/>
  <c r="N21" i="5" s="1"/>
  <c r="O21" i="5" s="1"/>
  <c r="L20" i="5"/>
  <c r="M20" i="5"/>
  <c r="N20" i="5"/>
  <c r="O20" i="5" s="1"/>
  <c r="L19" i="5"/>
  <c r="M19" i="5"/>
  <c r="N19" i="5" s="1"/>
  <c r="O19" i="5" s="1"/>
  <c r="L18" i="5"/>
  <c r="M18" i="5"/>
  <c r="N18" i="5"/>
  <c r="O18" i="5" s="1"/>
  <c r="L17" i="5"/>
  <c r="M17" i="5"/>
  <c r="N17" i="5" s="1"/>
  <c r="O17" i="5" s="1"/>
  <c r="L16" i="5"/>
  <c r="M16" i="5"/>
  <c r="N16" i="5"/>
  <c r="O16" i="5" s="1"/>
  <c r="L15" i="5"/>
  <c r="M15" i="5"/>
  <c r="N15" i="5" s="1"/>
  <c r="O15" i="5" s="1"/>
  <c r="L14" i="5"/>
  <c r="M14" i="5"/>
  <c r="N14" i="5"/>
  <c r="O14" i="5" s="1"/>
  <c r="L13" i="5"/>
  <c r="M13" i="5"/>
  <c r="N13" i="5" s="1"/>
  <c r="O13" i="5" s="1"/>
  <c r="L12" i="5"/>
  <c r="M12" i="5"/>
  <c r="N12" i="5"/>
  <c r="O12" i="5" s="1"/>
  <c r="L11" i="5"/>
  <c r="M11" i="5"/>
  <c r="N11" i="5" s="1"/>
  <c r="O11" i="5" s="1"/>
  <c r="L10" i="5"/>
  <c r="M10" i="5"/>
  <c r="N10" i="5"/>
  <c r="O10" i="5" s="1"/>
  <c r="L9" i="5"/>
  <c r="M9" i="5"/>
  <c r="N9" i="5" s="1"/>
  <c r="O9" i="5" s="1"/>
  <c r="L8" i="5"/>
  <c r="M8" i="5"/>
  <c r="N8" i="5"/>
  <c r="O8" i="5" s="1"/>
  <c r="L7" i="5"/>
  <c r="M7" i="5"/>
  <c r="N7" i="5" s="1"/>
  <c r="O7" i="5" s="1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N52" i="4"/>
  <c r="N49" i="4"/>
  <c r="N48" i="4"/>
  <c r="N34" i="4"/>
  <c r="N33" i="4"/>
  <c r="N61" i="4"/>
  <c r="O61" i="4" s="1"/>
  <c r="P61" i="4" s="1"/>
  <c r="N60" i="4"/>
  <c r="O60" i="4" s="1"/>
  <c r="P60" i="4" s="1"/>
  <c r="N59" i="4"/>
  <c r="N57" i="4"/>
  <c r="O57" i="4" s="1"/>
  <c r="P57" i="4" s="1"/>
  <c r="N56" i="4"/>
  <c r="O56" i="4" s="1"/>
  <c r="P56" i="4" s="1"/>
  <c r="N55" i="4"/>
  <c r="O55" i="4" s="1"/>
  <c r="P55" i="4" s="1"/>
  <c r="N54" i="4"/>
  <c r="N53" i="4"/>
  <c r="O53" i="4" s="1"/>
  <c r="P53" i="4" s="1"/>
  <c r="N51" i="4"/>
  <c r="N50" i="4"/>
  <c r="N47" i="4"/>
  <c r="N46" i="4"/>
  <c r="N45" i="4"/>
  <c r="N44" i="4"/>
  <c r="N42" i="4"/>
  <c r="N41" i="4"/>
  <c r="N40" i="4"/>
  <c r="N39" i="4"/>
  <c r="N38" i="4"/>
  <c r="N37" i="4"/>
  <c r="N36" i="4"/>
  <c r="N35" i="4"/>
  <c r="N32" i="4"/>
  <c r="N30" i="4"/>
  <c r="N29" i="4"/>
  <c r="O29" i="4" s="1"/>
  <c r="P29" i="4" s="1"/>
  <c r="N28" i="4"/>
  <c r="N27" i="4"/>
  <c r="O27" i="4" s="1"/>
  <c r="P27" i="4" s="1"/>
  <c r="N26" i="4"/>
  <c r="N25" i="4"/>
  <c r="O25" i="4" s="1"/>
  <c r="P25" i="4" s="1"/>
  <c r="N24" i="4"/>
  <c r="N23" i="4"/>
  <c r="O23" i="4" s="1"/>
  <c r="P23" i="4" s="1"/>
  <c r="N22" i="4"/>
  <c r="N21" i="4"/>
  <c r="O21" i="4" s="1"/>
  <c r="P21" i="4" s="1"/>
  <c r="N20" i="4"/>
  <c r="N19" i="4"/>
  <c r="O19" i="4" s="1"/>
  <c r="P19" i="4" s="1"/>
  <c r="N18" i="4"/>
  <c r="N17" i="4"/>
  <c r="O17" i="4" s="1"/>
  <c r="P17" i="4" s="1"/>
  <c r="N16" i="4"/>
  <c r="N15" i="4"/>
  <c r="O15" i="4" s="1"/>
  <c r="P15" i="4" s="1"/>
  <c r="N14" i="4"/>
  <c r="N13" i="4"/>
  <c r="O13" i="4" s="1"/>
  <c r="P13" i="4" s="1"/>
  <c r="N12" i="4"/>
  <c r="N11" i="4"/>
  <c r="O11" i="4" s="1"/>
  <c r="P11" i="4" s="1"/>
  <c r="N10" i="4"/>
  <c r="N9" i="4"/>
  <c r="O9" i="4" s="1"/>
  <c r="P9" i="4" s="1"/>
  <c r="N8" i="4"/>
  <c r="N7" i="4"/>
  <c r="O7" i="4" s="1"/>
  <c r="P7" i="4" s="1"/>
  <c r="O59" i="4"/>
  <c r="P59" i="4" s="1"/>
  <c r="N58" i="4"/>
  <c r="O58" i="4"/>
  <c r="P58" i="4" s="1"/>
  <c r="O54" i="4"/>
  <c r="P54" i="4" s="1"/>
  <c r="O52" i="4"/>
  <c r="P52" i="4" s="1"/>
  <c r="O51" i="4"/>
  <c r="P51" i="4" s="1"/>
  <c r="O50" i="4"/>
  <c r="P50" i="4" s="1"/>
  <c r="O49" i="4"/>
  <c r="P49" i="4" s="1"/>
  <c r="O48" i="4"/>
  <c r="P48" i="4" s="1"/>
  <c r="O47" i="4"/>
  <c r="P47" i="4" s="1"/>
  <c r="O46" i="4"/>
  <c r="P46" i="4" s="1"/>
  <c r="O45" i="4"/>
  <c r="P45" i="4" s="1"/>
  <c r="O44" i="4"/>
  <c r="P44" i="4" s="1"/>
  <c r="N43" i="4"/>
  <c r="O43" i="4" s="1"/>
  <c r="P43" i="4" s="1"/>
  <c r="O42" i="4"/>
  <c r="P42" i="4" s="1"/>
  <c r="O41" i="4"/>
  <c r="P41" i="4" s="1"/>
  <c r="O40" i="4"/>
  <c r="P40" i="4" s="1"/>
  <c r="O39" i="4"/>
  <c r="P39" i="4" s="1"/>
  <c r="O38" i="4"/>
  <c r="P38" i="4" s="1"/>
  <c r="O37" i="4"/>
  <c r="P37" i="4" s="1"/>
  <c r="O36" i="4"/>
  <c r="P36" i="4" s="1"/>
  <c r="O35" i="4"/>
  <c r="P35" i="4" s="1"/>
  <c r="O34" i="4"/>
  <c r="P34" i="4" s="1"/>
  <c r="O33" i="4"/>
  <c r="P33" i="4" s="1"/>
  <c r="O32" i="4"/>
  <c r="P32" i="4" s="1"/>
  <c r="N31" i="4"/>
  <c r="O31" i="4" s="1"/>
  <c r="P31" i="4" s="1"/>
  <c r="O30" i="4"/>
  <c r="P30" i="4" s="1"/>
  <c r="O28" i="4"/>
  <c r="P28" i="4" s="1"/>
  <c r="O26" i="4"/>
  <c r="P26" i="4" s="1"/>
  <c r="O24" i="4"/>
  <c r="P24" i="4" s="1"/>
  <c r="O22" i="4"/>
  <c r="P22" i="4" s="1"/>
  <c r="O20" i="4"/>
  <c r="P20" i="4" s="1"/>
  <c r="O18" i="4"/>
  <c r="P18" i="4" s="1"/>
  <c r="O16" i="4"/>
  <c r="P16" i="4" s="1"/>
  <c r="O14" i="4"/>
  <c r="P14" i="4" s="1"/>
  <c r="O12" i="4"/>
  <c r="P12" i="4" s="1"/>
  <c r="O10" i="4"/>
  <c r="P10" i="4" s="1"/>
  <c r="O8" i="4"/>
  <c r="P8" i="4" s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5" i="3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K23" i="2"/>
  <c r="L23" i="2" s="1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K10" i="2"/>
  <c r="L10" i="2" s="1"/>
  <c r="K9" i="2"/>
  <c r="L9" i="2" s="1"/>
  <c r="K8" i="2"/>
  <c r="L8" i="2" s="1"/>
  <c r="K7" i="2"/>
  <c r="L7" i="2" s="1"/>
  <c r="K6" i="2"/>
  <c r="L6" i="2" s="1"/>
</calcChain>
</file>

<file path=xl/comments1.xml><?xml version="1.0" encoding="utf-8"?>
<comments xmlns="http://schemas.openxmlformats.org/spreadsheetml/2006/main">
  <authors>
    <author>juerg.lippuner</author>
  </authors>
  <commentList>
    <comment ref="G5" authorId="0" shapeId="0">
      <text>
        <r>
          <rPr>
            <sz val="10"/>
            <color indexed="81"/>
            <rFont val="Tahoma"/>
          </rPr>
          <t>=E7/18*60+F7/100*40</t>
        </r>
      </text>
    </comment>
    <comment ref="H5" authorId="0" shapeId="0">
      <text>
        <r>
          <rPr>
            <sz val="10"/>
            <color indexed="81"/>
            <rFont val="Tahoma"/>
            <family val="2"/>
          </rPr>
          <t>=RUNDEN(G7/60;0)</t>
        </r>
      </text>
    </comment>
  </commentList>
</comments>
</file>

<file path=xl/comments2.xml><?xml version="1.0" encoding="utf-8"?>
<comments xmlns="http://schemas.openxmlformats.org/spreadsheetml/2006/main">
  <authors>
    <author>juerg.lippuner</author>
  </authors>
  <commentList>
    <comment ref="F5" authorId="0" shapeId="0">
      <text>
        <r>
          <rPr>
            <sz val="10"/>
            <color indexed="81"/>
            <rFont val="Tahoma"/>
            <family val="2"/>
          </rPr>
          <t>=MITTELWERT(C6:E6)</t>
        </r>
      </text>
    </comment>
    <comment ref="G5" authorId="0" shapeId="0">
      <text>
        <r>
          <rPr>
            <sz val="10"/>
            <color indexed="81"/>
            <rFont val="Tahoma"/>
          </rPr>
          <t>=RUNDEN(F6*2;0)/2</t>
        </r>
      </text>
    </comment>
  </commentList>
</comments>
</file>

<file path=xl/comments3.xml><?xml version="1.0" encoding="utf-8"?>
<comments xmlns="http://schemas.openxmlformats.org/spreadsheetml/2006/main">
  <authors>
    <author>juerg.lippuner</author>
  </authors>
  <commentList>
    <comment ref="E4" authorId="0" shapeId="0">
      <text>
        <r>
          <rPr>
            <sz val="10"/>
            <color indexed="81"/>
            <rFont val="Tahoma"/>
          </rPr>
          <t>=C5*D5</t>
        </r>
      </text>
    </comment>
    <comment ref="G4" authorId="0" shapeId="0">
      <text>
        <r>
          <rPr>
            <sz val="10"/>
            <color indexed="81"/>
            <rFont val="Tahoma"/>
          </rPr>
          <t xml:space="preserve">=RUNDEN(E5*(100%-F5);-1)
auf 10 Franken -&gt; </t>
        </r>
        <r>
          <rPr>
            <b/>
            <sz val="10"/>
            <color indexed="12"/>
            <rFont val="Tahoma"/>
            <family val="2"/>
          </rPr>
          <t>-</t>
        </r>
        <r>
          <rPr>
            <sz val="10"/>
            <color indexed="12"/>
            <rFont val="Tahoma"/>
            <family val="2"/>
          </rPr>
          <t>1</t>
        </r>
      </text>
    </comment>
  </commentList>
</comments>
</file>

<file path=xl/comments4.xml><?xml version="1.0" encoding="utf-8"?>
<comments xmlns="http://schemas.openxmlformats.org/spreadsheetml/2006/main">
  <authors>
    <author>juerg.lippuner</author>
  </authors>
  <commentList>
    <comment ref="E5" authorId="0" shapeId="0">
      <text>
        <r>
          <rPr>
            <sz val="10"/>
            <color indexed="81"/>
            <rFont val="Tahoma"/>
          </rPr>
          <t>=D7-C7</t>
        </r>
      </text>
    </comment>
    <comment ref="G5" authorId="0" shapeId="0">
      <text>
        <r>
          <rPr>
            <sz val="10"/>
            <color indexed="81"/>
            <rFont val="Tahoma"/>
          </rPr>
          <t>=E7/F7</t>
        </r>
      </text>
    </comment>
    <comment ref="H5" authorId="0" shapeId="0">
      <text>
        <r>
          <rPr>
            <sz val="10"/>
            <color indexed="81"/>
            <rFont val="Tahoma"/>
          </rPr>
          <t>=RUNDEN(G7*$I$2*20;0)/20</t>
        </r>
      </text>
    </comment>
  </commentList>
</comments>
</file>

<file path=xl/sharedStrings.xml><?xml version="1.0" encoding="utf-8"?>
<sst xmlns="http://schemas.openxmlformats.org/spreadsheetml/2006/main" count="380" uniqueCount="254">
  <si>
    <t>Thomas</t>
  </si>
  <si>
    <t>Jenny</t>
  </si>
  <si>
    <t>Fabian</t>
  </si>
  <si>
    <t>Hobi</t>
  </si>
  <si>
    <t/>
  </si>
  <si>
    <t>Nachname</t>
  </si>
  <si>
    <t>Vorname</t>
  </si>
  <si>
    <t>Note 1</t>
  </si>
  <si>
    <t>Schnitt</t>
  </si>
  <si>
    <t>Lendi</t>
  </si>
  <si>
    <t>Schlegel</t>
  </si>
  <si>
    <t>Walser</t>
  </si>
  <si>
    <t>Wildhaber</t>
  </si>
  <si>
    <t>Zeugnisnote</t>
  </si>
  <si>
    <t>Note 2</t>
  </si>
  <si>
    <t>Note 3</t>
  </si>
  <si>
    <t>Eggenberger</t>
  </si>
  <si>
    <t>Friedrich</t>
  </si>
  <si>
    <t>Peter</t>
  </si>
  <si>
    <t>Gasenzer</t>
  </si>
  <si>
    <t>Urs</t>
  </si>
  <si>
    <t>Haltiner</t>
  </si>
  <si>
    <t>Oswald</t>
  </si>
  <si>
    <t>Hersche</t>
  </si>
  <si>
    <t>Martin</t>
  </si>
  <si>
    <t>Hofstetter</t>
  </si>
  <si>
    <t>Ruedi</t>
  </si>
  <si>
    <t>Kaiser</t>
  </si>
  <si>
    <t>Kuratli</t>
  </si>
  <si>
    <t>Bruno</t>
  </si>
  <si>
    <t>Loher</t>
  </si>
  <si>
    <t>Mario</t>
  </si>
  <si>
    <t>Meier</t>
  </si>
  <si>
    <t>Motzer</t>
  </si>
  <si>
    <t>Beat</t>
  </si>
  <si>
    <t>Kilian</t>
  </si>
  <si>
    <t>Paul</t>
  </si>
  <si>
    <t>Rüegg</t>
  </si>
  <si>
    <t>Maik</t>
  </si>
  <si>
    <t>Seebacher</t>
  </si>
  <si>
    <t>Gerhard</t>
  </si>
  <si>
    <t>Steiger</t>
  </si>
  <si>
    <t>Daniel</t>
  </si>
  <si>
    <t>Vetsch</t>
  </si>
  <si>
    <t>Hermann</t>
  </si>
  <si>
    <t>Francesco</t>
  </si>
  <si>
    <t>Eberle</t>
  </si>
  <si>
    <t>Claudia</t>
  </si>
  <si>
    <t>Margrit</t>
  </si>
  <si>
    <t>Wagner</t>
  </si>
  <si>
    <t>Marcel</t>
  </si>
  <si>
    <t>Ursalina</t>
  </si>
  <si>
    <t>Toni</t>
  </si>
  <si>
    <t>Danner</t>
  </si>
  <si>
    <t>Martina</t>
  </si>
  <si>
    <t>Kieber</t>
  </si>
  <si>
    <t>Manuel</t>
  </si>
  <si>
    <t>Markus</t>
  </si>
  <si>
    <t>Aufgabe</t>
  </si>
  <si>
    <t>Berechnen Sie den Notenschnitt aus den 3 einzelnen Noten in der Spalte F.</t>
  </si>
  <si>
    <t>Für das Zeugnis sind nur halbe Noten zulässig. Berechnen Sie in Spalte G</t>
  </si>
  <si>
    <t>die Zeugnisnote.</t>
  </si>
  <si>
    <t>Bernhard</t>
  </si>
  <si>
    <t>Nr.</t>
  </si>
  <si>
    <t>Artikel</t>
  </si>
  <si>
    <t>Menge</t>
  </si>
  <si>
    <t>Preis</t>
  </si>
  <si>
    <t>Kaufpreis
(gerundet auf 10 Fr.)</t>
  </si>
  <si>
    <t>Schreibezugsets</t>
  </si>
  <si>
    <t>Briefwaage</t>
  </si>
  <si>
    <t>Locher</t>
  </si>
  <si>
    <t>Lampe</t>
  </si>
  <si>
    <t>Korrekturmittel</t>
  </si>
  <si>
    <t>Marker</t>
  </si>
  <si>
    <t>Toner</t>
  </si>
  <si>
    <t>Disketten</t>
  </si>
  <si>
    <t>Bindematerial</t>
  </si>
  <si>
    <t>Papier</t>
  </si>
  <si>
    <t>Schreibzeug</t>
  </si>
  <si>
    <t>Verpackungsmaterial</t>
  </si>
  <si>
    <t>Blöcke</t>
  </si>
  <si>
    <t>Schnelltrennsätze</t>
  </si>
  <si>
    <t>Mini-Tresor</t>
  </si>
  <si>
    <t>Etiketten</t>
  </si>
  <si>
    <t>Frankieretiketten</t>
  </si>
  <si>
    <t>Briefumschläge</t>
  </si>
  <si>
    <t>Versandtaschen</t>
  </si>
  <si>
    <t>Briefhüllen rot</t>
  </si>
  <si>
    <t>Reisnägel</t>
  </si>
  <si>
    <t>Büroklammern</t>
  </si>
  <si>
    <t>Heftklammern</t>
  </si>
  <si>
    <t>Stempel</t>
  </si>
  <si>
    <t>Einzelpreis</t>
  </si>
  <si>
    <t>Rabatt</t>
  </si>
  <si>
    <t>Aufgaben</t>
  </si>
  <si>
    <t>Berechnen Sie die Spalte E = Einzelpreis x Menge</t>
  </si>
  <si>
    <t>Gerber</t>
  </si>
  <si>
    <t>Fred</t>
  </si>
  <si>
    <t>Armin</t>
  </si>
  <si>
    <t>Amstutz</t>
  </si>
  <si>
    <t>Josef</t>
  </si>
  <si>
    <t>Heiniger</t>
  </si>
  <si>
    <t>Karl</t>
  </si>
  <si>
    <t>Gschwind</t>
  </si>
  <si>
    <t>Charles</t>
  </si>
  <si>
    <t>Schmid</t>
  </si>
  <si>
    <t>Heinz</t>
  </si>
  <si>
    <t>Dreier</t>
  </si>
  <si>
    <t>Vreni</t>
  </si>
  <si>
    <t>Gutzwiller</t>
  </si>
  <si>
    <t>Jolanda</t>
  </si>
  <si>
    <t>Keller</t>
  </si>
  <si>
    <t>Hilda</t>
  </si>
  <si>
    <t>Heinis</t>
  </si>
  <si>
    <t>Pia</t>
  </si>
  <si>
    <t>Lea</t>
  </si>
  <si>
    <t>Lutz</t>
  </si>
  <si>
    <t>Tobias</t>
  </si>
  <si>
    <t>Zeller</t>
  </si>
  <si>
    <t>Karin</t>
  </si>
  <si>
    <t>Berger</t>
  </si>
  <si>
    <t>Brigitte</t>
  </si>
  <si>
    <t>Jermann</t>
  </si>
  <si>
    <t>Fritz</t>
  </si>
  <si>
    <t>Meyer</t>
  </si>
  <si>
    <t>Georg</t>
  </si>
  <si>
    <t>Erismann</t>
  </si>
  <si>
    <t>Gertrud</t>
  </si>
  <si>
    <t>Orler</t>
  </si>
  <si>
    <t>Schmitz</t>
  </si>
  <si>
    <t>Werder</t>
  </si>
  <si>
    <t>Leugger</t>
  </si>
  <si>
    <t>Heman</t>
  </si>
  <si>
    <t>Hans</t>
  </si>
  <si>
    <t>Nietlispach</t>
  </si>
  <si>
    <t>Zita</t>
  </si>
  <si>
    <t>Gruber</t>
  </si>
  <si>
    <t>Schneider</t>
  </si>
  <si>
    <t>Jeanine</t>
  </si>
  <si>
    <t>Liechti</t>
  </si>
  <si>
    <t>Walter</t>
  </si>
  <si>
    <t>Manser</t>
  </si>
  <si>
    <t>Sabine</t>
  </si>
  <si>
    <t>Nordmann</t>
  </si>
  <si>
    <t>Nora</t>
  </si>
  <si>
    <t>Koller</t>
  </si>
  <si>
    <t>Lisa</t>
  </si>
  <si>
    <t>Fricker</t>
  </si>
  <si>
    <t>Allergis</t>
  </si>
  <si>
    <t>Tinner</t>
  </si>
  <si>
    <t>Jonas</t>
  </si>
  <si>
    <t>Faveri</t>
  </si>
  <si>
    <t>Saner</t>
  </si>
  <si>
    <t>Grieder</t>
  </si>
  <si>
    <t>Pucker</t>
  </si>
  <si>
    <t>Rutz</t>
  </si>
  <si>
    <t>Intermann</t>
  </si>
  <si>
    <t>Angela</t>
  </si>
  <si>
    <t>Hanna</t>
  </si>
  <si>
    <t>Frehner</t>
  </si>
  <si>
    <t>Verbrauch</t>
  </si>
  <si>
    <t>Anzahl Personen</t>
  </si>
  <si>
    <t>Bestand</t>
  </si>
  <si>
    <t>Anfang</t>
  </si>
  <si>
    <t>Ende</t>
  </si>
  <si>
    <t>im Haushalt</t>
  </si>
  <si>
    <t>pro Person</t>
  </si>
  <si>
    <t>Preis pro</t>
  </si>
  <si>
    <t>Person (–.05)</t>
  </si>
  <si>
    <t>In Spalte H berechnen Sie den Preis pro Person auf 5 Rappen genau.</t>
  </si>
  <si>
    <t>Preis pro kg</t>
  </si>
  <si>
    <t>Duennerntal</t>
  </si>
  <si>
    <t>Gaensbrunnen</t>
  </si>
  <si>
    <t>Solothurn</t>
  </si>
  <si>
    <t>alte Aare</t>
  </si>
  <si>
    <t>Biel</t>
  </si>
  <si>
    <t>Wasseramt</t>
  </si>
  <si>
    <t>Limpachtal</t>
  </si>
  <si>
    <t>Baetterkinden</t>
  </si>
  <si>
    <t>Bucheggberg</t>
  </si>
  <si>
    <t>Bielersee</t>
  </si>
  <si>
    <t>Seeland</t>
  </si>
  <si>
    <t>Fribourg</t>
  </si>
  <si>
    <t>Oberaargau</t>
  </si>
  <si>
    <t>Langenthal</t>
  </si>
  <si>
    <t>Lueg</t>
  </si>
  <si>
    <t>Burgdorf</t>
  </si>
  <si>
    <t>Luterbachtal</t>
  </si>
  <si>
    <t>Bern</t>
  </si>
  <si>
    <t>Fraubrunnenamt</t>
  </si>
  <si>
    <t>Murtensee</t>
  </si>
  <si>
    <t>Schiffenensee</t>
  </si>
  <si>
    <t>Schmitten</t>
  </si>
  <si>
    <t>Kerzers</t>
  </si>
  <si>
    <t>Guggisberg</t>
  </si>
  <si>
    <t>Schwarzenburg</t>
  </si>
  <si>
    <t>Roestigraben</t>
  </si>
  <si>
    <t>Guemmenen</t>
  </si>
  <si>
    <t>Kleinguemmenen</t>
  </si>
  <si>
    <t>Laengenberg</t>
  </si>
  <si>
    <t>Frienisberg</t>
  </si>
  <si>
    <t>Schwarzwasser</t>
  </si>
  <si>
    <t>Bernumfahrung</t>
  </si>
  <si>
    <t>Buempliz</t>
  </si>
  <si>
    <t>Guerbetal</t>
  </si>
  <si>
    <t>Thun</t>
  </si>
  <si>
    <t>Aaretal</t>
  </si>
  <si>
    <t>Alpenpanorama</t>
  </si>
  <si>
    <t>Stockental</t>
  </si>
  <si>
    <t>Moraenentour</t>
  </si>
  <si>
    <t>Emmental</t>
  </si>
  <si>
    <t>Jurasuedhang</t>
  </si>
  <si>
    <t>Niederbipp</t>
  </si>
  <si>
    <t>3 Seen-3 Kanaele</t>
  </si>
  <si>
    <t>Lyss</t>
  </si>
  <si>
    <t>Gotthelftour</t>
  </si>
  <si>
    <t>Trubschachen</t>
  </si>
  <si>
    <t>Schlosstour</t>
  </si>
  <si>
    <t>Burgentour</t>
  </si>
  <si>
    <t>Kraftwerktour</t>
  </si>
  <si>
    <t>Aarau</t>
  </si>
  <si>
    <t>Juratour</t>
  </si>
  <si>
    <t>Moutier</t>
  </si>
  <si>
    <t>Herzogenbuchsee</t>
  </si>
  <si>
    <t>Biel-Grenchen-Tour</t>
  </si>
  <si>
    <t>Solothurn-Lyss-Tour</t>
  </si>
  <si>
    <t>Limpachrundtour</t>
  </si>
  <si>
    <t>Burgdorf-Limpachtal</t>
  </si>
  <si>
    <t>Emmentaltour</t>
  </si>
  <si>
    <t>Emmentalrundtour</t>
  </si>
  <si>
    <t>Emmentalbergtour</t>
  </si>
  <si>
    <t>Langnau</t>
  </si>
  <si>
    <t>Gross-Moos-Tour</t>
  </si>
  <si>
    <t>Muenchenbuchsee</t>
  </si>
  <si>
    <t>Fribour-Bern-Lyss</t>
  </si>
  <si>
    <t>Krauchthal</t>
  </si>
  <si>
    <t>Guggisberg-Bergtour</t>
  </si>
  <si>
    <t>Murten-Bielersee</t>
  </si>
  <si>
    <t>Murten</t>
  </si>
  <si>
    <t>Nr</t>
  </si>
  <si>
    <t>Tour</t>
  </si>
  <si>
    <t>Startort</t>
  </si>
  <si>
    <t>Zielort</t>
  </si>
  <si>
    <t>Distanz</t>
  </si>
  <si>
    <t>Aufstieg</t>
  </si>
  <si>
    <t>Berechnen Sie in der Spalte H die Zeit für die Velotour auf ganze Stunden gerechnet.</t>
  </si>
  <si>
    <t>In einer Stunde werden 18 km zurück gelegt.</t>
  </si>
  <si>
    <t>Pro 100 Höhenmeter wird die Zeit um 40 Minuten verlängert.</t>
  </si>
  <si>
    <t>Zeit in</t>
  </si>
  <si>
    <t>Stunden</t>
  </si>
  <si>
    <t>Minuten</t>
  </si>
  <si>
    <t>Berechnen Sie in Spalte G den Kaufpreis (Preis abzüglich Rabatt) auf Fr. 10.– gerundet.</t>
  </si>
  <si>
    <t>Berechnen Sie in Spalte F den Gesamtverbrauch an Heizmaterial und in Spalte H den Verbrauch pro</t>
  </si>
  <si>
    <t>Person.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</si>
</sst>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Blue]&quot;richtig&quot;;;[Red]&quot;falsch&quot;"/>
    <numFmt numFmtId="165" formatCode="#,##0&quot; kg&quot;"/>
    <numFmt numFmtId="166" formatCode="0\ &quot;km&quot;"/>
    <numFmt numFmtId="167" formatCode="0&quot; m&quot;"/>
  </numFmts>
  <fonts count="10">
    <font>
      <sz val="10"/>
      <name val="Arial"/>
    </font>
    <font>
      <sz val="10"/>
      <name val="Arial"/>
    </font>
    <font>
      <sz val="10"/>
      <name val="MS Sans Serif"/>
    </font>
    <font>
      <sz val="8"/>
      <name val="Arial"/>
    </font>
    <font>
      <sz val="10"/>
      <color indexed="81"/>
      <name val="Tahoma"/>
    </font>
    <font>
      <sz val="10"/>
      <color indexed="81"/>
      <name val="Tahoma"/>
      <family val="2"/>
    </font>
    <font>
      <b/>
      <sz val="10"/>
      <color indexed="12"/>
      <name val="Tahoma"/>
      <family val="2"/>
    </font>
    <font>
      <sz val="10"/>
      <color indexed="12"/>
      <name val="Tahom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0" borderId="0" xfId="0" applyFont="1"/>
    <xf numFmtId="0" fontId="8" fillId="3" borderId="0" xfId="0" applyFont="1" applyFill="1"/>
    <xf numFmtId="0" fontId="8" fillId="0" borderId="4" xfId="0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horizontal="center"/>
    </xf>
    <xf numFmtId="0" fontId="9" fillId="0" borderId="1" xfId="0" applyFont="1" applyBorder="1"/>
    <xf numFmtId="165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164" fontId="8" fillId="0" borderId="0" xfId="2" applyNumberFormat="1" applyFont="1" applyFill="1" applyBorder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9" fillId="0" borderId="1" xfId="0" applyNumberFormat="1" applyFont="1" applyBorder="1"/>
    <xf numFmtId="9" fontId="9" fillId="0" borderId="1" xfId="1" applyFont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right"/>
    </xf>
  </cellXfs>
  <cellStyles count="3">
    <cellStyle name="Prozent" xfId="1" builtinId="5"/>
    <cellStyle name="Standard" xfId="0" builtinId="0"/>
    <cellStyle name="Standard_Büch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tabSelected="1" workbookViewId="0"/>
  </sheetViews>
  <sheetFormatPr baseColWidth="10" defaultRowHeight="15.75"/>
  <cols>
    <col min="1" max="1" width="11.42578125" style="4"/>
    <col min="2" max="2" width="22" style="4" customWidth="1"/>
    <col min="3" max="3" width="23" style="4" customWidth="1"/>
    <col min="4" max="4" width="19.85546875" style="4" customWidth="1"/>
    <col min="5" max="6" width="11.42578125" style="4"/>
    <col min="7" max="8" width="16.42578125" style="4" customWidth="1"/>
    <col min="9" max="11" width="11.42578125" style="4"/>
    <col min="12" max="15" width="0" style="4" hidden="1" customWidth="1"/>
    <col min="16" max="16384" width="11.42578125" style="4"/>
  </cols>
  <sheetData>
    <row r="1" spans="1:15">
      <c r="A1" s="1" t="s">
        <v>94</v>
      </c>
      <c r="B1" s="2" t="s">
        <v>245</v>
      </c>
      <c r="C1" s="2"/>
      <c r="D1" s="2"/>
      <c r="E1" s="2"/>
      <c r="F1" s="2"/>
      <c r="G1" s="2"/>
      <c r="H1" s="2"/>
    </row>
    <row r="2" spans="1:15">
      <c r="A2" s="2"/>
      <c r="B2" s="2" t="s">
        <v>246</v>
      </c>
      <c r="C2" s="2"/>
      <c r="D2" s="2"/>
      <c r="E2" s="2"/>
      <c r="F2" s="2"/>
      <c r="G2" s="2"/>
      <c r="H2" s="2"/>
    </row>
    <row r="3" spans="1:15">
      <c r="A3" s="2"/>
      <c r="B3" s="2" t="s">
        <v>247</v>
      </c>
      <c r="C3" s="2"/>
      <c r="D3" s="2"/>
      <c r="E3" s="2"/>
      <c r="F3" s="2"/>
      <c r="G3" s="2"/>
      <c r="H3" s="2"/>
    </row>
    <row r="4" spans="1:15">
      <c r="A4" s="2"/>
      <c r="B4" s="2"/>
      <c r="C4" s="2"/>
      <c r="D4" s="2"/>
      <c r="E4" s="2"/>
      <c r="F4" s="2"/>
      <c r="G4" s="2"/>
      <c r="H4" s="2"/>
    </row>
    <row r="5" spans="1:15">
      <c r="A5" s="7"/>
      <c r="B5" s="7"/>
      <c r="C5" s="7"/>
      <c r="D5" s="7"/>
      <c r="E5" s="7"/>
      <c r="F5" s="7"/>
      <c r="G5" s="9" t="s">
        <v>248</v>
      </c>
      <c r="H5" s="9" t="s">
        <v>248</v>
      </c>
    </row>
    <row r="6" spans="1:15">
      <c r="A6" s="10" t="s">
        <v>239</v>
      </c>
      <c r="B6" s="10" t="s">
        <v>240</v>
      </c>
      <c r="C6" s="10" t="s">
        <v>241</v>
      </c>
      <c r="D6" s="10" t="s">
        <v>242</v>
      </c>
      <c r="E6" s="10" t="s">
        <v>243</v>
      </c>
      <c r="F6" s="10" t="s">
        <v>244</v>
      </c>
      <c r="G6" s="11" t="s">
        <v>250</v>
      </c>
      <c r="H6" s="11" t="s">
        <v>249</v>
      </c>
    </row>
    <row r="7" spans="1:15">
      <c r="A7" s="4">
        <v>6001</v>
      </c>
      <c r="B7" s="4" t="s">
        <v>171</v>
      </c>
      <c r="C7" s="4" t="s">
        <v>172</v>
      </c>
      <c r="D7" s="4" t="s">
        <v>173</v>
      </c>
      <c r="E7" s="23">
        <v>42</v>
      </c>
      <c r="F7" s="24">
        <v>100</v>
      </c>
      <c r="J7" s="15" t="str">
        <f>IF(H7="","",IF(H7=O7,1,0))</f>
        <v/>
      </c>
      <c r="L7" s="4">
        <f>E7/18*60</f>
        <v>140</v>
      </c>
      <c r="M7" s="4">
        <f>F7/100*40</f>
        <v>40</v>
      </c>
      <c r="N7" s="4">
        <f>L7+M7</f>
        <v>180</v>
      </c>
      <c r="O7" s="4">
        <f>ROUND(N7/60,0)</f>
        <v>3</v>
      </c>
    </row>
    <row r="8" spans="1:15">
      <c r="A8" s="4">
        <v>6005</v>
      </c>
      <c r="B8" s="4" t="s">
        <v>174</v>
      </c>
      <c r="C8" s="4" t="s">
        <v>173</v>
      </c>
      <c r="D8" s="4" t="s">
        <v>175</v>
      </c>
      <c r="E8" s="23">
        <v>34</v>
      </c>
      <c r="F8" s="24">
        <v>0</v>
      </c>
      <c r="J8" s="15" t="str">
        <f t="shared" ref="J8:J51" si="0">IF(H8="","",IF(H8=O8,1,0))</f>
        <v/>
      </c>
      <c r="L8" s="4">
        <f t="shared" ref="L8:L51" si="1">E8/18*60</f>
        <v>113.33333333333333</v>
      </c>
      <c r="M8" s="4">
        <f t="shared" ref="M8:M51" si="2">F8/100*40</f>
        <v>0</v>
      </c>
      <c r="N8" s="4">
        <f t="shared" ref="N8:N51" si="3">L8+M8</f>
        <v>113.33333333333333</v>
      </c>
      <c r="O8" s="4">
        <f t="shared" ref="O8:O51" si="4">ROUND(N8/60,0)</f>
        <v>2</v>
      </c>
    </row>
    <row r="9" spans="1:15">
      <c r="A9" s="4">
        <v>6006</v>
      </c>
      <c r="B9" s="4" t="s">
        <v>176</v>
      </c>
      <c r="C9" s="4" t="s">
        <v>173</v>
      </c>
      <c r="D9" s="4" t="s">
        <v>173</v>
      </c>
      <c r="E9" s="23">
        <v>44</v>
      </c>
      <c r="F9" s="24">
        <v>100</v>
      </c>
      <c r="J9" s="15" t="str">
        <f t="shared" si="0"/>
        <v/>
      </c>
      <c r="L9" s="4">
        <f t="shared" si="1"/>
        <v>146.66666666666669</v>
      </c>
      <c r="M9" s="4">
        <f t="shared" si="2"/>
        <v>40</v>
      </c>
      <c r="N9" s="4">
        <f t="shared" si="3"/>
        <v>186.66666666666669</v>
      </c>
      <c r="O9" s="4">
        <f t="shared" si="4"/>
        <v>3</v>
      </c>
    </row>
    <row r="10" spans="1:15">
      <c r="A10" s="4">
        <v>6029</v>
      </c>
      <c r="B10" s="4" t="s">
        <v>177</v>
      </c>
      <c r="C10" s="4" t="s">
        <v>178</v>
      </c>
      <c r="D10" s="4" t="s">
        <v>178</v>
      </c>
      <c r="E10" s="23">
        <v>49</v>
      </c>
      <c r="F10" s="24">
        <v>350</v>
      </c>
      <c r="J10" s="15" t="str">
        <f t="shared" si="0"/>
        <v/>
      </c>
      <c r="L10" s="4">
        <f t="shared" si="1"/>
        <v>163.33333333333334</v>
      </c>
      <c r="M10" s="4">
        <f t="shared" si="2"/>
        <v>140</v>
      </c>
      <c r="N10" s="4">
        <f t="shared" si="3"/>
        <v>303.33333333333337</v>
      </c>
      <c r="O10" s="4">
        <f t="shared" si="4"/>
        <v>5</v>
      </c>
    </row>
    <row r="11" spans="1:15">
      <c r="A11" s="4">
        <v>6030</v>
      </c>
      <c r="B11" s="4" t="s">
        <v>179</v>
      </c>
      <c r="C11" s="4" t="s">
        <v>175</v>
      </c>
      <c r="D11" s="4" t="s">
        <v>175</v>
      </c>
      <c r="E11" s="23">
        <v>56</v>
      </c>
      <c r="F11" s="24">
        <v>300</v>
      </c>
      <c r="J11" s="15" t="str">
        <f t="shared" si="0"/>
        <v/>
      </c>
      <c r="L11" s="4">
        <f t="shared" si="1"/>
        <v>186.66666666666666</v>
      </c>
      <c r="M11" s="4">
        <f t="shared" si="2"/>
        <v>120</v>
      </c>
      <c r="N11" s="4">
        <f t="shared" si="3"/>
        <v>306.66666666666663</v>
      </c>
      <c r="O11" s="4">
        <f t="shared" si="4"/>
        <v>5</v>
      </c>
    </row>
    <row r="12" spans="1:15">
      <c r="A12" s="4">
        <v>6008</v>
      </c>
      <c r="B12" s="4" t="s">
        <v>180</v>
      </c>
      <c r="C12" s="4" t="s">
        <v>175</v>
      </c>
      <c r="D12" s="4" t="s">
        <v>175</v>
      </c>
      <c r="E12" s="23">
        <v>62</v>
      </c>
      <c r="F12" s="24">
        <v>300</v>
      </c>
      <c r="J12" s="15" t="str">
        <f t="shared" si="0"/>
        <v/>
      </c>
      <c r="L12" s="4">
        <f t="shared" si="1"/>
        <v>206.66666666666669</v>
      </c>
      <c r="M12" s="4">
        <f t="shared" si="2"/>
        <v>120</v>
      </c>
      <c r="N12" s="4">
        <f t="shared" si="3"/>
        <v>326.66666666666669</v>
      </c>
      <c r="O12" s="4">
        <f t="shared" si="4"/>
        <v>5</v>
      </c>
    </row>
    <row r="13" spans="1:15">
      <c r="A13" s="4">
        <v>6041</v>
      </c>
      <c r="B13" s="4" t="s">
        <v>181</v>
      </c>
      <c r="C13" s="4" t="s">
        <v>175</v>
      </c>
      <c r="D13" s="4" t="s">
        <v>182</v>
      </c>
      <c r="E13" s="23">
        <v>47</v>
      </c>
      <c r="F13" s="24">
        <v>300</v>
      </c>
      <c r="J13" s="15" t="str">
        <f t="shared" si="0"/>
        <v/>
      </c>
      <c r="L13" s="4">
        <f t="shared" si="1"/>
        <v>156.66666666666666</v>
      </c>
      <c r="M13" s="4">
        <f t="shared" si="2"/>
        <v>120</v>
      </c>
      <c r="N13" s="4">
        <f t="shared" si="3"/>
        <v>276.66666666666663</v>
      </c>
      <c r="O13" s="4">
        <f t="shared" si="4"/>
        <v>5</v>
      </c>
    </row>
    <row r="14" spans="1:15">
      <c r="A14" s="4">
        <v>6042</v>
      </c>
      <c r="B14" s="4" t="s">
        <v>183</v>
      </c>
      <c r="C14" s="4" t="s">
        <v>184</v>
      </c>
      <c r="D14" s="4" t="s">
        <v>184</v>
      </c>
      <c r="E14" s="23">
        <v>63</v>
      </c>
      <c r="F14" s="24">
        <v>500</v>
      </c>
      <c r="J14" s="15" t="str">
        <f t="shared" si="0"/>
        <v/>
      </c>
      <c r="L14" s="4">
        <f t="shared" si="1"/>
        <v>210</v>
      </c>
      <c r="M14" s="4">
        <f t="shared" si="2"/>
        <v>200</v>
      </c>
      <c r="N14" s="4">
        <f t="shared" si="3"/>
        <v>410</v>
      </c>
      <c r="O14" s="4">
        <f t="shared" si="4"/>
        <v>7</v>
      </c>
    </row>
    <row r="15" spans="1:15">
      <c r="A15" s="4">
        <v>6009</v>
      </c>
      <c r="B15" s="4" t="s">
        <v>185</v>
      </c>
      <c r="C15" s="4" t="s">
        <v>186</v>
      </c>
      <c r="D15" s="4" t="s">
        <v>173</v>
      </c>
      <c r="E15" s="23">
        <v>51</v>
      </c>
      <c r="F15" s="24">
        <v>300</v>
      </c>
      <c r="J15" s="15" t="str">
        <f t="shared" si="0"/>
        <v/>
      </c>
      <c r="L15" s="4">
        <f t="shared" si="1"/>
        <v>170</v>
      </c>
      <c r="M15" s="4">
        <f t="shared" si="2"/>
        <v>120</v>
      </c>
      <c r="N15" s="4">
        <f t="shared" si="3"/>
        <v>290</v>
      </c>
      <c r="O15" s="4">
        <f t="shared" si="4"/>
        <v>5</v>
      </c>
    </row>
    <row r="16" spans="1:15">
      <c r="A16" s="4">
        <v>6018</v>
      </c>
      <c r="B16" s="4" t="s">
        <v>187</v>
      </c>
      <c r="C16" s="4" t="s">
        <v>188</v>
      </c>
      <c r="D16" s="4" t="s">
        <v>188</v>
      </c>
      <c r="E16" s="23">
        <v>54</v>
      </c>
      <c r="F16" s="24">
        <v>500</v>
      </c>
      <c r="J16" s="15" t="str">
        <f t="shared" si="0"/>
        <v/>
      </c>
      <c r="L16" s="4">
        <f t="shared" si="1"/>
        <v>180</v>
      </c>
      <c r="M16" s="4">
        <f t="shared" si="2"/>
        <v>200</v>
      </c>
      <c r="N16" s="4">
        <f t="shared" si="3"/>
        <v>380</v>
      </c>
      <c r="O16" s="4">
        <f t="shared" si="4"/>
        <v>6</v>
      </c>
    </row>
    <row r="17" spans="1:15">
      <c r="A17" s="4">
        <v>6017</v>
      </c>
      <c r="B17" s="4" t="s">
        <v>189</v>
      </c>
      <c r="C17" s="4" t="s">
        <v>188</v>
      </c>
      <c r="D17" s="4" t="s">
        <v>188</v>
      </c>
      <c r="E17" s="23">
        <v>77</v>
      </c>
      <c r="F17" s="24">
        <v>250</v>
      </c>
      <c r="J17" s="15" t="str">
        <f t="shared" si="0"/>
        <v/>
      </c>
      <c r="L17" s="4">
        <f t="shared" si="1"/>
        <v>256.66666666666669</v>
      </c>
      <c r="M17" s="4">
        <f t="shared" si="2"/>
        <v>100</v>
      </c>
      <c r="N17" s="4">
        <f t="shared" si="3"/>
        <v>356.66666666666669</v>
      </c>
      <c r="O17" s="4">
        <f t="shared" si="4"/>
        <v>6</v>
      </c>
    </row>
    <row r="18" spans="1:15">
      <c r="A18" s="4">
        <v>6016</v>
      </c>
      <c r="B18" s="4" t="s">
        <v>190</v>
      </c>
      <c r="C18" s="4" t="s">
        <v>182</v>
      </c>
      <c r="D18" s="4" t="s">
        <v>182</v>
      </c>
      <c r="E18" s="23">
        <v>59</v>
      </c>
      <c r="F18" s="24">
        <v>550</v>
      </c>
      <c r="J18" s="15" t="str">
        <f t="shared" si="0"/>
        <v/>
      </c>
      <c r="L18" s="4">
        <f t="shared" si="1"/>
        <v>196.66666666666666</v>
      </c>
      <c r="M18" s="4">
        <f t="shared" si="2"/>
        <v>220</v>
      </c>
      <c r="N18" s="4">
        <f t="shared" si="3"/>
        <v>416.66666666666663</v>
      </c>
      <c r="O18" s="4">
        <f t="shared" si="4"/>
        <v>7</v>
      </c>
    </row>
    <row r="19" spans="1:15">
      <c r="A19" s="4">
        <v>6031</v>
      </c>
      <c r="B19" s="4" t="s">
        <v>191</v>
      </c>
      <c r="C19" s="4" t="s">
        <v>192</v>
      </c>
      <c r="D19" s="4" t="s">
        <v>193</v>
      </c>
      <c r="E19" s="23">
        <v>43</v>
      </c>
      <c r="F19" s="24">
        <v>250</v>
      </c>
      <c r="J19" s="15" t="str">
        <f t="shared" si="0"/>
        <v/>
      </c>
      <c r="L19" s="4">
        <f t="shared" si="1"/>
        <v>143.33333333333334</v>
      </c>
      <c r="M19" s="4">
        <f t="shared" si="2"/>
        <v>100</v>
      </c>
      <c r="N19" s="4">
        <f t="shared" si="3"/>
        <v>243.33333333333334</v>
      </c>
      <c r="O19" s="4">
        <f t="shared" si="4"/>
        <v>4</v>
      </c>
    </row>
    <row r="20" spans="1:15">
      <c r="A20" s="4">
        <v>6032</v>
      </c>
      <c r="B20" s="4" t="s">
        <v>194</v>
      </c>
      <c r="C20" s="4" t="s">
        <v>195</v>
      </c>
      <c r="D20" s="4" t="s">
        <v>182</v>
      </c>
      <c r="E20" s="23">
        <v>48</v>
      </c>
      <c r="F20" s="24">
        <v>500</v>
      </c>
      <c r="J20" s="15" t="str">
        <f t="shared" si="0"/>
        <v/>
      </c>
      <c r="L20" s="4">
        <f t="shared" si="1"/>
        <v>160</v>
      </c>
      <c r="M20" s="4">
        <f t="shared" si="2"/>
        <v>200</v>
      </c>
      <c r="N20" s="4">
        <f t="shared" si="3"/>
        <v>360</v>
      </c>
      <c r="O20" s="4">
        <f t="shared" si="4"/>
        <v>6</v>
      </c>
    </row>
    <row r="21" spans="1:15">
      <c r="A21" s="4">
        <v>6044</v>
      </c>
      <c r="B21" s="4" t="s">
        <v>196</v>
      </c>
      <c r="C21" s="4" t="s">
        <v>188</v>
      </c>
      <c r="D21" s="4" t="s">
        <v>182</v>
      </c>
      <c r="E21" s="23">
        <v>42</v>
      </c>
      <c r="F21" s="24">
        <v>250</v>
      </c>
      <c r="J21" s="15" t="str">
        <f t="shared" si="0"/>
        <v/>
      </c>
      <c r="L21" s="4">
        <f t="shared" si="1"/>
        <v>140</v>
      </c>
      <c r="M21" s="4">
        <f t="shared" si="2"/>
        <v>100</v>
      </c>
      <c r="N21" s="4">
        <f t="shared" si="3"/>
        <v>240</v>
      </c>
      <c r="O21" s="4">
        <f t="shared" si="4"/>
        <v>4</v>
      </c>
    </row>
    <row r="22" spans="1:15">
      <c r="A22" s="4">
        <v>6046</v>
      </c>
      <c r="B22" s="4" t="s">
        <v>197</v>
      </c>
      <c r="C22" s="4" t="s">
        <v>188</v>
      </c>
      <c r="D22" s="4" t="s">
        <v>198</v>
      </c>
      <c r="E22" s="23">
        <v>39</v>
      </c>
      <c r="F22" s="24">
        <v>150</v>
      </c>
      <c r="J22" s="15" t="str">
        <f t="shared" si="0"/>
        <v/>
      </c>
      <c r="L22" s="4">
        <f t="shared" si="1"/>
        <v>130</v>
      </c>
      <c r="M22" s="4">
        <f t="shared" si="2"/>
        <v>60</v>
      </c>
      <c r="N22" s="4">
        <f t="shared" si="3"/>
        <v>190</v>
      </c>
      <c r="O22" s="4">
        <f t="shared" si="4"/>
        <v>3</v>
      </c>
    </row>
    <row r="23" spans="1:15">
      <c r="A23" s="4">
        <v>6045</v>
      </c>
      <c r="B23" s="4" t="s">
        <v>199</v>
      </c>
      <c r="C23" s="4" t="s">
        <v>188</v>
      </c>
      <c r="D23" s="4" t="s">
        <v>188</v>
      </c>
      <c r="E23" s="23">
        <v>63</v>
      </c>
      <c r="F23" s="24">
        <v>700</v>
      </c>
      <c r="J23" s="15" t="str">
        <f t="shared" si="0"/>
        <v/>
      </c>
      <c r="L23" s="4">
        <f t="shared" si="1"/>
        <v>210</v>
      </c>
      <c r="M23" s="4">
        <f t="shared" si="2"/>
        <v>280</v>
      </c>
      <c r="N23" s="4">
        <f t="shared" si="3"/>
        <v>490</v>
      </c>
      <c r="O23" s="4">
        <f t="shared" si="4"/>
        <v>8</v>
      </c>
    </row>
    <row r="24" spans="1:15">
      <c r="A24" s="4">
        <v>6043</v>
      </c>
      <c r="B24" s="4" t="s">
        <v>200</v>
      </c>
      <c r="C24" s="4" t="s">
        <v>188</v>
      </c>
      <c r="D24" s="4" t="s">
        <v>188</v>
      </c>
      <c r="E24" s="23">
        <v>47</v>
      </c>
      <c r="F24" s="24">
        <v>500</v>
      </c>
      <c r="J24" s="15" t="str">
        <f t="shared" si="0"/>
        <v/>
      </c>
      <c r="L24" s="4">
        <f t="shared" si="1"/>
        <v>156.66666666666666</v>
      </c>
      <c r="M24" s="4">
        <f t="shared" si="2"/>
        <v>200</v>
      </c>
      <c r="N24" s="4">
        <f t="shared" si="3"/>
        <v>356.66666666666663</v>
      </c>
      <c r="O24" s="4">
        <f t="shared" si="4"/>
        <v>6</v>
      </c>
    </row>
    <row r="25" spans="1:15">
      <c r="A25" s="4">
        <v>6033</v>
      </c>
      <c r="B25" s="4" t="s">
        <v>201</v>
      </c>
      <c r="C25" s="4" t="s">
        <v>188</v>
      </c>
      <c r="D25" s="4" t="s">
        <v>188</v>
      </c>
      <c r="E25" s="23">
        <v>44</v>
      </c>
      <c r="F25" s="24">
        <v>700</v>
      </c>
      <c r="J25" s="15" t="str">
        <f t="shared" si="0"/>
        <v/>
      </c>
      <c r="L25" s="4">
        <f t="shared" si="1"/>
        <v>146.66666666666669</v>
      </c>
      <c r="M25" s="4">
        <f t="shared" si="2"/>
        <v>280</v>
      </c>
      <c r="N25" s="4">
        <f t="shared" si="3"/>
        <v>426.66666666666669</v>
      </c>
      <c r="O25" s="4">
        <f t="shared" si="4"/>
        <v>7</v>
      </c>
    </row>
    <row r="26" spans="1:15">
      <c r="A26" s="4">
        <v>6019</v>
      </c>
      <c r="B26" s="4" t="s">
        <v>202</v>
      </c>
      <c r="C26" s="4" t="s">
        <v>203</v>
      </c>
      <c r="D26" s="4" t="s">
        <v>203</v>
      </c>
      <c r="E26" s="23">
        <v>52</v>
      </c>
      <c r="F26" s="24">
        <v>500</v>
      </c>
      <c r="J26" s="15" t="str">
        <f t="shared" si="0"/>
        <v/>
      </c>
      <c r="L26" s="4">
        <f t="shared" si="1"/>
        <v>173.33333333333334</v>
      </c>
      <c r="M26" s="4">
        <f t="shared" si="2"/>
        <v>200</v>
      </c>
      <c r="N26" s="4">
        <f t="shared" si="3"/>
        <v>373.33333333333337</v>
      </c>
      <c r="O26" s="4">
        <f t="shared" si="4"/>
        <v>6</v>
      </c>
    </row>
    <row r="27" spans="1:15">
      <c r="A27" s="4">
        <v>6020</v>
      </c>
      <c r="B27" s="4" t="s">
        <v>204</v>
      </c>
      <c r="C27" s="4" t="s">
        <v>188</v>
      </c>
      <c r="D27" s="4" t="s">
        <v>205</v>
      </c>
      <c r="E27" s="23">
        <v>36</v>
      </c>
      <c r="F27" s="24">
        <v>150</v>
      </c>
      <c r="J27" s="15" t="str">
        <f t="shared" si="0"/>
        <v/>
      </c>
      <c r="L27" s="4">
        <f t="shared" si="1"/>
        <v>120</v>
      </c>
      <c r="M27" s="4">
        <f t="shared" si="2"/>
        <v>60</v>
      </c>
      <c r="N27" s="4">
        <f t="shared" si="3"/>
        <v>180</v>
      </c>
      <c r="O27" s="4">
        <f t="shared" si="4"/>
        <v>3</v>
      </c>
    </row>
    <row r="28" spans="1:15">
      <c r="A28" s="4">
        <v>6002</v>
      </c>
      <c r="B28" s="4" t="s">
        <v>206</v>
      </c>
      <c r="C28" s="4" t="s">
        <v>188</v>
      </c>
      <c r="D28" s="4" t="s">
        <v>188</v>
      </c>
      <c r="E28" s="23">
        <v>55</v>
      </c>
      <c r="F28" s="24">
        <v>200</v>
      </c>
      <c r="J28" s="15" t="str">
        <f t="shared" si="0"/>
        <v/>
      </c>
      <c r="L28" s="4">
        <f t="shared" si="1"/>
        <v>183.33333333333331</v>
      </c>
      <c r="M28" s="4">
        <f t="shared" si="2"/>
        <v>80</v>
      </c>
      <c r="N28" s="4">
        <f t="shared" si="3"/>
        <v>263.33333333333331</v>
      </c>
      <c r="O28" s="4">
        <f t="shared" si="4"/>
        <v>4</v>
      </c>
    </row>
    <row r="29" spans="1:15">
      <c r="A29" s="4">
        <v>6021</v>
      </c>
      <c r="B29" s="4" t="s">
        <v>207</v>
      </c>
      <c r="C29" s="4" t="s">
        <v>188</v>
      </c>
      <c r="D29" s="4" t="s">
        <v>205</v>
      </c>
      <c r="E29" s="23">
        <v>40</v>
      </c>
      <c r="F29" s="24">
        <v>500</v>
      </c>
      <c r="J29" s="15" t="str">
        <f t="shared" si="0"/>
        <v/>
      </c>
      <c r="L29" s="4">
        <f t="shared" si="1"/>
        <v>133.33333333333334</v>
      </c>
      <c r="M29" s="4">
        <f t="shared" si="2"/>
        <v>200</v>
      </c>
      <c r="N29" s="4">
        <f t="shared" si="3"/>
        <v>333.33333333333337</v>
      </c>
      <c r="O29" s="4">
        <f t="shared" si="4"/>
        <v>6</v>
      </c>
    </row>
    <row r="30" spans="1:15">
      <c r="A30" s="4">
        <v>6022</v>
      </c>
      <c r="B30" s="4" t="s">
        <v>208</v>
      </c>
      <c r="C30" s="4" t="s">
        <v>205</v>
      </c>
      <c r="D30" s="4" t="s">
        <v>205</v>
      </c>
      <c r="E30" s="23">
        <v>35</v>
      </c>
      <c r="F30" s="24">
        <v>250</v>
      </c>
      <c r="J30" s="15" t="str">
        <f t="shared" si="0"/>
        <v/>
      </c>
      <c r="L30" s="4">
        <f t="shared" si="1"/>
        <v>116.66666666666667</v>
      </c>
      <c r="M30" s="4">
        <f t="shared" si="2"/>
        <v>100</v>
      </c>
      <c r="N30" s="4">
        <f t="shared" si="3"/>
        <v>216.66666666666669</v>
      </c>
      <c r="O30" s="4">
        <f t="shared" si="4"/>
        <v>4</v>
      </c>
    </row>
    <row r="31" spans="1:15">
      <c r="A31" s="4">
        <v>6026</v>
      </c>
      <c r="B31" s="4" t="s">
        <v>209</v>
      </c>
      <c r="C31" s="4" t="s">
        <v>205</v>
      </c>
      <c r="D31" s="4" t="s">
        <v>205</v>
      </c>
      <c r="E31" s="23">
        <v>41</v>
      </c>
      <c r="F31" s="24">
        <v>200</v>
      </c>
      <c r="J31" s="15" t="str">
        <f t="shared" si="0"/>
        <v/>
      </c>
      <c r="L31" s="4">
        <f t="shared" si="1"/>
        <v>136.66666666666666</v>
      </c>
      <c r="M31" s="4">
        <f t="shared" si="2"/>
        <v>80</v>
      </c>
      <c r="N31" s="4">
        <f t="shared" si="3"/>
        <v>216.66666666666666</v>
      </c>
      <c r="O31" s="4">
        <f t="shared" si="4"/>
        <v>4</v>
      </c>
    </row>
    <row r="32" spans="1:15">
      <c r="A32" s="4">
        <v>6003</v>
      </c>
      <c r="B32" s="4" t="s">
        <v>210</v>
      </c>
      <c r="C32" s="4" t="s">
        <v>205</v>
      </c>
      <c r="D32" s="4" t="s">
        <v>205</v>
      </c>
      <c r="E32" s="23">
        <v>67</v>
      </c>
      <c r="F32" s="24">
        <v>500</v>
      </c>
      <c r="J32" s="15" t="str">
        <f t="shared" si="0"/>
        <v/>
      </c>
      <c r="L32" s="4">
        <f t="shared" si="1"/>
        <v>223.33333333333334</v>
      </c>
      <c r="M32" s="4">
        <f t="shared" si="2"/>
        <v>200</v>
      </c>
      <c r="N32" s="4">
        <f t="shared" si="3"/>
        <v>423.33333333333337</v>
      </c>
      <c r="O32" s="4">
        <f t="shared" si="4"/>
        <v>7</v>
      </c>
    </row>
    <row r="33" spans="1:15">
      <c r="A33" s="4">
        <v>6024</v>
      </c>
      <c r="B33" s="4" t="s">
        <v>211</v>
      </c>
      <c r="C33" s="4" t="s">
        <v>212</v>
      </c>
      <c r="D33" s="4" t="s">
        <v>173</v>
      </c>
      <c r="E33" s="23">
        <v>25</v>
      </c>
      <c r="F33" s="24">
        <v>400</v>
      </c>
      <c r="J33" s="15" t="str">
        <f t="shared" si="0"/>
        <v/>
      </c>
      <c r="L33" s="4">
        <f t="shared" si="1"/>
        <v>83.333333333333329</v>
      </c>
      <c r="M33" s="4">
        <f t="shared" si="2"/>
        <v>160</v>
      </c>
      <c r="N33" s="4">
        <f t="shared" si="3"/>
        <v>243.33333333333331</v>
      </c>
      <c r="O33" s="4">
        <f t="shared" si="4"/>
        <v>4</v>
      </c>
    </row>
    <row r="34" spans="1:15">
      <c r="A34" s="4">
        <v>6025</v>
      </c>
      <c r="B34" s="4" t="s">
        <v>213</v>
      </c>
      <c r="C34" s="4" t="s">
        <v>214</v>
      </c>
      <c r="D34" s="4" t="s">
        <v>214</v>
      </c>
      <c r="E34" s="23">
        <v>64</v>
      </c>
      <c r="F34" s="24">
        <v>100</v>
      </c>
      <c r="J34" s="15" t="str">
        <f t="shared" si="0"/>
        <v/>
      </c>
      <c r="L34" s="4">
        <f t="shared" si="1"/>
        <v>213.33333333333331</v>
      </c>
      <c r="M34" s="4">
        <f t="shared" si="2"/>
        <v>40</v>
      </c>
      <c r="N34" s="4">
        <f t="shared" si="3"/>
        <v>253.33333333333331</v>
      </c>
      <c r="O34" s="4">
        <f t="shared" si="4"/>
        <v>4</v>
      </c>
    </row>
    <row r="35" spans="1:15">
      <c r="A35" s="4">
        <v>6028</v>
      </c>
      <c r="B35" s="4" t="s">
        <v>215</v>
      </c>
      <c r="C35" s="4" t="s">
        <v>216</v>
      </c>
      <c r="D35" s="4" t="s">
        <v>186</v>
      </c>
      <c r="E35" s="23">
        <v>31</v>
      </c>
      <c r="F35" s="24">
        <v>0</v>
      </c>
      <c r="J35" s="15" t="str">
        <f t="shared" si="0"/>
        <v/>
      </c>
      <c r="L35" s="4">
        <f t="shared" si="1"/>
        <v>103.33333333333334</v>
      </c>
      <c r="M35" s="4">
        <f t="shared" si="2"/>
        <v>0</v>
      </c>
      <c r="N35" s="4">
        <f t="shared" si="3"/>
        <v>103.33333333333334</v>
      </c>
      <c r="O35" s="4">
        <f t="shared" si="4"/>
        <v>2</v>
      </c>
    </row>
    <row r="36" spans="1:15">
      <c r="A36" s="4">
        <v>6040</v>
      </c>
      <c r="B36" s="4" t="s">
        <v>217</v>
      </c>
      <c r="C36" s="4" t="s">
        <v>188</v>
      </c>
      <c r="D36" s="4" t="s">
        <v>205</v>
      </c>
      <c r="E36" s="23">
        <v>51</v>
      </c>
      <c r="F36" s="24">
        <v>600</v>
      </c>
      <c r="J36" s="15" t="str">
        <f t="shared" si="0"/>
        <v/>
      </c>
      <c r="L36" s="4">
        <f t="shared" si="1"/>
        <v>170</v>
      </c>
      <c r="M36" s="4">
        <f t="shared" si="2"/>
        <v>240</v>
      </c>
      <c r="N36" s="4">
        <f t="shared" si="3"/>
        <v>410</v>
      </c>
      <c r="O36" s="4">
        <f t="shared" si="4"/>
        <v>7</v>
      </c>
    </row>
    <row r="37" spans="1:15">
      <c r="A37" s="4">
        <v>6023</v>
      </c>
      <c r="B37" s="4" t="s">
        <v>218</v>
      </c>
      <c r="C37" s="4" t="s">
        <v>205</v>
      </c>
      <c r="D37" s="4" t="s">
        <v>188</v>
      </c>
      <c r="E37" s="23">
        <v>50</v>
      </c>
      <c r="F37" s="24">
        <v>600</v>
      </c>
      <c r="J37" s="15" t="str">
        <f t="shared" si="0"/>
        <v/>
      </c>
      <c r="L37" s="4">
        <f t="shared" si="1"/>
        <v>166.66666666666666</v>
      </c>
      <c r="M37" s="4">
        <f t="shared" si="2"/>
        <v>240</v>
      </c>
      <c r="N37" s="4">
        <f t="shared" si="3"/>
        <v>406.66666666666663</v>
      </c>
      <c r="O37" s="4">
        <f t="shared" si="4"/>
        <v>7</v>
      </c>
    </row>
    <row r="38" spans="1:15">
      <c r="A38" s="4">
        <v>6004</v>
      </c>
      <c r="B38" s="4" t="s">
        <v>219</v>
      </c>
      <c r="C38" s="4" t="s">
        <v>220</v>
      </c>
      <c r="D38" s="4" t="s">
        <v>173</v>
      </c>
      <c r="E38" s="23">
        <v>55</v>
      </c>
      <c r="F38" s="24">
        <v>150</v>
      </c>
      <c r="J38" s="15" t="str">
        <f t="shared" si="0"/>
        <v/>
      </c>
      <c r="L38" s="4">
        <f t="shared" si="1"/>
        <v>183.33333333333331</v>
      </c>
      <c r="M38" s="4">
        <f t="shared" si="2"/>
        <v>60</v>
      </c>
      <c r="N38" s="4">
        <f t="shared" si="3"/>
        <v>243.33333333333331</v>
      </c>
      <c r="O38" s="4">
        <f t="shared" si="4"/>
        <v>4</v>
      </c>
    </row>
    <row r="39" spans="1:15">
      <c r="A39" s="4">
        <v>6039</v>
      </c>
      <c r="B39" s="4" t="s">
        <v>221</v>
      </c>
      <c r="C39" s="4" t="s">
        <v>222</v>
      </c>
      <c r="D39" s="4" t="s">
        <v>223</v>
      </c>
      <c r="E39" s="23">
        <v>49</v>
      </c>
      <c r="F39" s="24">
        <v>550</v>
      </c>
      <c r="J39" s="15" t="str">
        <f t="shared" si="0"/>
        <v/>
      </c>
      <c r="L39" s="4">
        <f t="shared" si="1"/>
        <v>163.33333333333334</v>
      </c>
      <c r="M39" s="4">
        <f t="shared" si="2"/>
        <v>220</v>
      </c>
      <c r="N39" s="4">
        <f t="shared" si="3"/>
        <v>383.33333333333337</v>
      </c>
      <c r="O39" s="4">
        <f t="shared" si="4"/>
        <v>6</v>
      </c>
    </row>
    <row r="40" spans="1:15">
      <c r="A40" s="4">
        <v>6036</v>
      </c>
      <c r="B40" s="4" t="s">
        <v>224</v>
      </c>
      <c r="C40" s="4" t="s">
        <v>175</v>
      </c>
      <c r="D40" s="4" t="s">
        <v>175</v>
      </c>
      <c r="E40" s="23">
        <v>37</v>
      </c>
      <c r="F40" s="24">
        <v>300</v>
      </c>
      <c r="J40" s="15" t="str">
        <f t="shared" si="0"/>
        <v/>
      </c>
      <c r="L40" s="4">
        <f t="shared" si="1"/>
        <v>123.33333333333331</v>
      </c>
      <c r="M40" s="4">
        <f t="shared" si="2"/>
        <v>120</v>
      </c>
      <c r="N40" s="4">
        <f t="shared" si="3"/>
        <v>243.33333333333331</v>
      </c>
      <c r="O40" s="4">
        <f t="shared" si="4"/>
        <v>4</v>
      </c>
    </row>
    <row r="41" spans="1:15">
      <c r="A41" s="4">
        <v>6014</v>
      </c>
      <c r="B41" s="4" t="s">
        <v>225</v>
      </c>
      <c r="C41" s="4" t="s">
        <v>173</v>
      </c>
      <c r="D41" s="4" t="s">
        <v>214</v>
      </c>
      <c r="E41" s="23">
        <v>39</v>
      </c>
      <c r="F41" s="24">
        <v>350</v>
      </c>
      <c r="J41" s="15" t="str">
        <f t="shared" si="0"/>
        <v/>
      </c>
      <c r="L41" s="4">
        <f t="shared" si="1"/>
        <v>130</v>
      </c>
      <c r="M41" s="4">
        <f t="shared" si="2"/>
        <v>140</v>
      </c>
      <c r="N41" s="4">
        <f t="shared" si="3"/>
        <v>270</v>
      </c>
      <c r="O41" s="4">
        <f t="shared" si="4"/>
        <v>5</v>
      </c>
    </row>
    <row r="42" spans="1:15">
      <c r="A42" s="4">
        <v>6037</v>
      </c>
      <c r="B42" s="4" t="s">
        <v>226</v>
      </c>
      <c r="C42" s="4" t="s">
        <v>214</v>
      </c>
      <c r="D42" s="4" t="s">
        <v>214</v>
      </c>
      <c r="E42" s="23">
        <v>56</v>
      </c>
      <c r="F42" s="24">
        <v>350</v>
      </c>
      <c r="J42" s="15" t="str">
        <f t="shared" si="0"/>
        <v/>
      </c>
      <c r="L42" s="4">
        <f t="shared" si="1"/>
        <v>186.66666666666666</v>
      </c>
      <c r="M42" s="4">
        <f t="shared" si="2"/>
        <v>140</v>
      </c>
      <c r="N42" s="4">
        <f t="shared" si="3"/>
        <v>326.66666666666663</v>
      </c>
      <c r="O42" s="4">
        <f t="shared" si="4"/>
        <v>5</v>
      </c>
    </row>
    <row r="43" spans="1:15">
      <c r="A43" s="4">
        <v>6015</v>
      </c>
      <c r="B43" s="4" t="s">
        <v>227</v>
      </c>
      <c r="C43" s="4" t="s">
        <v>186</v>
      </c>
      <c r="D43" s="4" t="s">
        <v>186</v>
      </c>
      <c r="E43" s="23">
        <v>54</v>
      </c>
      <c r="F43" s="24">
        <v>250</v>
      </c>
      <c r="J43" s="15" t="str">
        <f t="shared" si="0"/>
        <v/>
      </c>
      <c r="L43" s="4">
        <f t="shared" si="1"/>
        <v>180</v>
      </c>
      <c r="M43" s="4">
        <f t="shared" si="2"/>
        <v>100</v>
      </c>
      <c r="N43" s="4">
        <f t="shared" si="3"/>
        <v>280</v>
      </c>
      <c r="O43" s="4">
        <f t="shared" si="4"/>
        <v>5</v>
      </c>
    </row>
    <row r="44" spans="1:15">
      <c r="A44" s="4">
        <v>6038</v>
      </c>
      <c r="B44" s="4" t="s">
        <v>228</v>
      </c>
      <c r="C44" s="4" t="s">
        <v>184</v>
      </c>
      <c r="D44" s="4" t="s">
        <v>223</v>
      </c>
      <c r="E44" s="23">
        <v>63</v>
      </c>
      <c r="F44" s="24">
        <v>350</v>
      </c>
      <c r="J44" s="15" t="str">
        <f t="shared" si="0"/>
        <v/>
      </c>
      <c r="L44" s="4">
        <f t="shared" si="1"/>
        <v>210</v>
      </c>
      <c r="M44" s="4">
        <f t="shared" si="2"/>
        <v>140</v>
      </c>
      <c r="N44" s="4">
        <f t="shared" si="3"/>
        <v>350</v>
      </c>
      <c r="O44" s="4">
        <f t="shared" si="4"/>
        <v>6</v>
      </c>
    </row>
    <row r="45" spans="1:15">
      <c r="A45" s="4">
        <v>6035</v>
      </c>
      <c r="B45" s="4" t="s">
        <v>229</v>
      </c>
      <c r="C45" s="4" t="s">
        <v>184</v>
      </c>
      <c r="D45" s="4" t="s">
        <v>184</v>
      </c>
      <c r="E45" s="23">
        <v>65</v>
      </c>
      <c r="F45" s="24">
        <v>350</v>
      </c>
      <c r="J45" s="15" t="str">
        <f t="shared" si="0"/>
        <v/>
      </c>
      <c r="L45" s="4">
        <f t="shared" si="1"/>
        <v>216.66666666666666</v>
      </c>
      <c r="M45" s="4">
        <f t="shared" si="2"/>
        <v>140</v>
      </c>
      <c r="N45" s="4">
        <f t="shared" si="3"/>
        <v>356.66666666666663</v>
      </c>
      <c r="O45" s="4">
        <f t="shared" si="4"/>
        <v>6</v>
      </c>
    </row>
    <row r="46" spans="1:15">
      <c r="A46" s="4">
        <v>6034</v>
      </c>
      <c r="B46" s="4" t="s">
        <v>230</v>
      </c>
      <c r="C46" s="4" t="s">
        <v>231</v>
      </c>
      <c r="D46" s="4" t="s">
        <v>186</v>
      </c>
      <c r="E46" s="23">
        <v>65</v>
      </c>
      <c r="F46" s="24">
        <v>1050</v>
      </c>
      <c r="J46" s="15" t="str">
        <f t="shared" si="0"/>
        <v/>
      </c>
      <c r="L46" s="4">
        <f t="shared" si="1"/>
        <v>216.66666666666666</v>
      </c>
      <c r="M46" s="4">
        <f t="shared" si="2"/>
        <v>420</v>
      </c>
      <c r="N46" s="4">
        <f t="shared" si="3"/>
        <v>636.66666666666663</v>
      </c>
      <c r="O46" s="4">
        <f t="shared" si="4"/>
        <v>11</v>
      </c>
    </row>
    <row r="47" spans="1:15">
      <c r="A47" s="4">
        <v>6010</v>
      </c>
      <c r="B47" s="4" t="s">
        <v>232</v>
      </c>
      <c r="C47" s="4" t="s">
        <v>233</v>
      </c>
      <c r="D47" s="4" t="s">
        <v>233</v>
      </c>
      <c r="E47" s="23">
        <v>78</v>
      </c>
      <c r="F47" s="24">
        <v>350</v>
      </c>
      <c r="J47" s="15" t="str">
        <f t="shared" si="0"/>
        <v/>
      </c>
      <c r="L47" s="4">
        <f t="shared" si="1"/>
        <v>260</v>
      </c>
      <c r="M47" s="4">
        <f t="shared" si="2"/>
        <v>140</v>
      </c>
      <c r="N47" s="4">
        <f t="shared" si="3"/>
        <v>400</v>
      </c>
      <c r="O47" s="4">
        <f t="shared" si="4"/>
        <v>7</v>
      </c>
    </row>
    <row r="48" spans="1:15">
      <c r="A48" s="4">
        <v>6011</v>
      </c>
      <c r="B48" s="4" t="s">
        <v>234</v>
      </c>
      <c r="C48" s="4" t="s">
        <v>182</v>
      </c>
      <c r="D48" s="4" t="s">
        <v>214</v>
      </c>
      <c r="E48" s="23">
        <v>51</v>
      </c>
      <c r="F48" s="24">
        <v>400</v>
      </c>
      <c r="J48" s="15" t="str">
        <f t="shared" si="0"/>
        <v/>
      </c>
      <c r="L48" s="4">
        <f t="shared" si="1"/>
        <v>170</v>
      </c>
      <c r="M48" s="4">
        <f t="shared" si="2"/>
        <v>160</v>
      </c>
      <c r="N48" s="4">
        <f t="shared" si="3"/>
        <v>330</v>
      </c>
      <c r="O48" s="4">
        <f t="shared" si="4"/>
        <v>6</v>
      </c>
    </row>
    <row r="49" spans="1:15">
      <c r="A49" s="4">
        <v>6012</v>
      </c>
      <c r="B49" s="4" t="s">
        <v>235</v>
      </c>
      <c r="C49" s="4" t="s">
        <v>188</v>
      </c>
      <c r="D49" s="4" t="s">
        <v>188</v>
      </c>
      <c r="E49" s="23">
        <v>54</v>
      </c>
      <c r="F49" s="24">
        <v>300</v>
      </c>
      <c r="J49" s="15" t="str">
        <f t="shared" si="0"/>
        <v/>
      </c>
      <c r="L49" s="4">
        <f t="shared" si="1"/>
        <v>180</v>
      </c>
      <c r="M49" s="4">
        <f t="shared" si="2"/>
        <v>120</v>
      </c>
      <c r="N49" s="4">
        <f t="shared" si="3"/>
        <v>300</v>
      </c>
      <c r="O49" s="4">
        <f t="shared" si="4"/>
        <v>5</v>
      </c>
    </row>
    <row r="50" spans="1:15">
      <c r="A50" s="4">
        <v>6027</v>
      </c>
      <c r="B50" s="4" t="s">
        <v>236</v>
      </c>
      <c r="C50" s="4" t="s">
        <v>205</v>
      </c>
      <c r="D50" s="4" t="s">
        <v>182</v>
      </c>
      <c r="E50" s="23">
        <v>67</v>
      </c>
      <c r="F50" s="24">
        <v>650</v>
      </c>
      <c r="J50" s="15" t="str">
        <f t="shared" si="0"/>
        <v/>
      </c>
      <c r="L50" s="4">
        <f t="shared" si="1"/>
        <v>223.33333333333334</v>
      </c>
      <c r="M50" s="4">
        <f t="shared" si="2"/>
        <v>260</v>
      </c>
      <c r="N50" s="4">
        <f t="shared" si="3"/>
        <v>483.33333333333337</v>
      </c>
      <c r="O50" s="4">
        <f t="shared" si="4"/>
        <v>8</v>
      </c>
    </row>
    <row r="51" spans="1:15">
      <c r="A51" s="4">
        <v>6013</v>
      </c>
      <c r="B51" s="4" t="s">
        <v>237</v>
      </c>
      <c r="C51" s="4" t="s">
        <v>238</v>
      </c>
      <c r="D51" s="4" t="s">
        <v>238</v>
      </c>
      <c r="E51" s="23">
        <v>60</v>
      </c>
      <c r="F51" s="24">
        <v>150</v>
      </c>
      <c r="J51" s="15" t="str">
        <f t="shared" si="0"/>
        <v/>
      </c>
      <c r="L51" s="4">
        <f t="shared" si="1"/>
        <v>200</v>
      </c>
      <c r="M51" s="4">
        <f t="shared" si="2"/>
        <v>60</v>
      </c>
      <c r="N51" s="4">
        <f t="shared" si="3"/>
        <v>260</v>
      </c>
      <c r="O51" s="4">
        <f t="shared" si="4"/>
        <v>4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workbookViewId="0"/>
  </sheetViews>
  <sheetFormatPr baseColWidth="10" defaultRowHeight="15.75"/>
  <cols>
    <col min="1" max="1" width="12.7109375" style="4" bestFit="1" customWidth="1"/>
    <col min="2" max="2" width="13.7109375" style="4" customWidth="1"/>
    <col min="3" max="5" width="11.42578125" style="17"/>
    <col min="6" max="7" width="15.28515625" style="17" customWidth="1"/>
    <col min="8" max="10" width="11.42578125" style="4"/>
    <col min="11" max="12" width="0" style="4" hidden="1" customWidth="1"/>
    <col min="13" max="16384" width="11.42578125" style="4"/>
  </cols>
  <sheetData>
    <row r="1" spans="1:12">
      <c r="A1" s="1" t="s">
        <v>58</v>
      </c>
      <c r="B1" s="2" t="s">
        <v>59</v>
      </c>
      <c r="C1" s="3"/>
      <c r="D1" s="3"/>
      <c r="E1" s="3"/>
      <c r="F1" s="3"/>
      <c r="G1" s="3"/>
    </row>
    <row r="2" spans="1:12">
      <c r="A2" s="2"/>
      <c r="B2" s="2" t="s">
        <v>60</v>
      </c>
      <c r="C2" s="3"/>
      <c r="D2" s="3"/>
      <c r="E2" s="3"/>
      <c r="F2" s="3"/>
      <c r="G2" s="3"/>
    </row>
    <row r="3" spans="1:12">
      <c r="A3" s="2"/>
      <c r="B3" s="2" t="s">
        <v>61</v>
      </c>
      <c r="C3" s="3"/>
      <c r="D3" s="3"/>
      <c r="E3" s="3"/>
      <c r="F3" s="3"/>
      <c r="G3" s="3"/>
    </row>
    <row r="4" spans="1:12">
      <c r="A4" s="2"/>
      <c r="B4" s="2"/>
      <c r="C4" s="3"/>
      <c r="D4" s="3"/>
      <c r="E4" s="3"/>
      <c r="F4" s="3"/>
      <c r="G4" s="3"/>
    </row>
    <row r="5" spans="1:12">
      <c r="A5" s="18" t="s">
        <v>5</v>
      </c>
      <c r="B5" s="18" t="s">
        <v>6</v>
      </c>
      <c r="C5" s="19" t="s">
        <v>7</v>
      </c>
      <c r="D5" s="19" t="s">
        <v>14</v>
      </c>
      <c r="E5" s="19" t="s">
        <v>15</v>
      </c>
      <c r="F5" s="19" t="s">
        <v>8</v>
      </c>
      <c r="G5" s="19" t="s">
        <v>13</v>
      </c>
    </row>
    <row r="6" spans="1:12">
      <c r="A6" s="12" t="s">
        <v>62</v>
      </c>
      <c r="B6" s="12" t="s">
        <v>57</v>
      </c>
      <c r="C6" s="14">
        <v>5.75</v>
      </c>
      <c r="D6" s="14">
        <v>4.25</v>
      </c>
      <c r="E6" s="14">
        <v>5.5</v>
      </c>
      <c r="F6" s="14"/>
      <c r="G6" s="14"/>
      <c r="I6" s="15" t="str">
        <f>IF(G6="","",IF(G6=L6,1,0))</f>
        <v/>
      </c>
      <c r="K6" s="17">
        <f>AVERAGE(C6:E6)</f>
        <v>5.166666666666667</v>
      </c>
      <c r="L6" s="17">
        <f>ROUND(K6*2,0)/2</f>
        <v>5</v>
      </c>
    </row>
    <row r="7" spans="1:12">
      <c r="A7" s="12" t="s">
        <v>53</v>
      </c>
      <c r="B7" s="12" t="s">
        <v>54</v>
      </c>
      <c r="C7" s="14">
        <v>4.75</v>
      </c>
      <c r="D7" s="14">
        <v>5.5</v>
      </c>
      <c r="E7" s="14">
        <v>5.5</v>
      </c>
      <c r="F7" s="14"/>
      <c r="G7" s="14"/>
      <c r="I7" s="15" t="str">
        <f t="shared" ref="I7:I34" si="0">IF(G7="","",IF(G7=L7,1,0))</f>
        <v/>
      </c>
      <c r="K7" s="17">
        <f t="shared" ref="K7:K34" si="1">AVERAGE(C7:E7)</f>
        <v>5.25</v>
      </c>
      <c r="L7" s="17">
        <f t="shared" ref="L7:L34" si="2">ROUND(K7*2,0)/2</f>
        <v>5.5</v>
      </c>
    </row>
    <row r="8" spans="1:12">
      <c r="A8" s="12" t="s">
        <v>46</v>
      </c>
      <c r="B8" s="12" t="s">
        <v>47</v>
      </c>
      <c r="C8" s="14">
        <v>6</v>
      </c>
      <c r="D8" s="14">
        <v>4.5</v>
      </c>
      <c r="E8" s="14">
        <v>5.75</v>
      </c>
      <c r="F8" s="14"/>
      <c r="G8" s="14"/>
      <c r="I8" s="15" t="str">
        <f t="shared" si="0"/>
        <v/>
      </c>
      <c r="K8" s="17">
        <f t="shared" si="1"/>
        <v>5.416666666666667</v>
      </c>
      <c r="L8" s="17">
        <f t="shared" si="2"/>
        <v>5.5</v>
      </c>
    </row>
    <row r="9" spans="1:12">
      <c r="A9" s="12" t="s">
        <v>16</v>
      </c>
      <c r="B9" s="12" t="s">
        <v>17</v>
      </c>
      <c r="C9" s="14">
        <v>6</v>
      </c>
      <c r="D9" s="14">
        <v>5.25</v>
      </c>
      <c r="E9" s="14">
        <v>5.5</v>
      </c>
      <c r="F9" s="14"/>
      <c r="G9" s="14"/>
      <c r="I9" s="15" t="str">
        <f t="shared" si="0"/>
        <v/>
      </c>
      <c r="K9" s="17">
        <f t="shared" si="1"/>
        <v>5.583333333333333</v>
      </c>
      <c r="L9" s="17">
        <f t="shared" si="2"/>
        <v>5.5</v>
      </c>
    </row>
    <row r="10" spans="1:12">
      <c r="A10" s="12" t="s">
        <v>16</v>
      </c>
      <c r="B10" s="12" t="s">
        <v>24</v>
      </c>
      <c r="C10" s="14">
        <v>5.25</v>
      </c>
      <c r="D10" s="14">
        <v>3.5</v>
      </c>
      <c r="E10" s="14">
        <v>4.25</v>
      </c>
      <c r="F10" s="14"/>
      <c r="G10" s="14"/>
      <c r="I10" s="15" t="str">
        <f t="shared" si="0"/>
        <v/>
      </c>
      <c r="K10" s="17">
        <f t="shared" si="1"/>
        <v>4.333333333333333</v>
      </c>
      <c r="L10" s="17">
        <f t="shared" si="2"/>
        <v>4.5</v>
      </c>
    </row>
    <row r="11" spans="1:12">
      <c r="A11" s="12" t="s">
        <v>19</v>
      </c>
      <c r="B11" s="12" t="s">
        <v>24</v>
      </c>
      <c r="C11" s="14">
        <v>4.25</v>
      </c>
      <c r="D11" s="14">
        <v>6</v>
      </c>
      <c r="E11" s="14">
        <v>4.5</v>
      </c>
      <c r="F11" s="14"/>
      <c r="G11" s="14"/>
      <c r="I11" s="15" t="str">
        <f t="shared" si="0"/>
        <v/>
      </c>
      <c r="K11" s="17">
        <f t="shared" si="1"/>
        <v>4.916666666666667</v>
      </c>
      <c r="L11" s="17">
        <f t="shared" si="2"/>
        <v>5</v>
      </c>
    </row>
    <row r="12" spans="1:12">
      <c r="A12" s="12" t="s">
        <v>19</v>
      </c>
      <c r="B12" s="12" t="s">
        <v>22</v>
      </c>
      <c r="C12" s="14">
        <v>5.25</v>
      </c>
      <c r="D12" s="14">
        <v>4.5</v>
      </c>
      <c r="E12" s="14">
        <v>4.25</v>
      </c>
      <c r="F12" s="14"/>
      <c r="G12" s="14"/>
      <c r="I12" s="15" t="str">
        <f t="shared" si="0"/>
        <v/>
      </c>
      <c r="K12" s="17">
        <f t="shared" si="1"/>
        <v>4.666666666666667</v>
      </c>
      <c r="L12" s="17">
        <f t="shared" si="2"/>
        <v>4.5</v>
      </c>
    </row>
    <row r="13" spans="1:12">
      <c r="A13" s="12" t="s">
        <v>21</v>
      </c>
      <c r="B13" s="12" t="s">
        <v>18</v>
      </c>
      <c r="C13" s="14">
        <v>5.75</v>
      </c>
      <c r="D13" s="14">
        <v>5.5</v>
      </c>
      <c r="E13" s="14">
        <v>5.25</v>
      </c>
      <c r="F13" s="14"/>
      <c r="G13" s="14"/>
      <c r="I13" s="15" t="str">
        <f t="shared" si="0"/>
        <v/>
      </c>
      <c r="K13" s="17">
        <f t="shared" si="1"/>
        <v>5.5</v>
      </c>
      <c r="L13" s="17">
        <f t="shared" si="2"/>
        <v>5.5</v>
      </c>
    </row>
    <row r="14" spans="1:12">
      <c r="A14" s="12" t="s">
        <v>44</v>
      </c>
      <c r="B14" s="12" t="s">
        <v>47</v>
      </c>
      <c r="C14" s="14">
        <v>5.25</v>
      </c>
      <c r="D14" s="14">
        <v>5.25</v>
      </c>
      <c r="E14" s="14">
        <v>5.25</v>
      </c>
      <c r="F14" s="14"/>
      <c r="G14" s="14"/>
      <c r="I14" s="15" t="str">
        <f t="shared" si="0"/>
        <v/>
      </c>
      <c r="K14" s="17">
        <f t="shared" si="1"/>
        <v>5.25</v>
      </c>
      <c r="L14" s="17">
        <f t="shared" si="2"/>
        <v>5.5</v>
      </c>
    </row>
    <row r="15" spans="1:12">
      <c r="A15" s="12" t="s">
        <v>23</v>
      </c>
      <c r="B15" s="12" t="s">
        <v>18</v>
      </c>
      <c r="C15" s="14">
        <v>4</v>
      </c>
      <c r="D15" s="14">
        <v>5.5</v>
      </c>
      <c r="E15" s="14">
        <v>4.25</v>
      </c>
      <c r="F15" s="14"/>
      <c r="G15" s="14"/>
      <c r="I15" s="15" t="str">
        <f t="shared" si="0"/>
        <v/>
      </c>
      <c r="K15" s="17">
        <f t="shared" si="1"/>
        <v>4.583333333333333</v>
      </c>
      <c r="L15" s="17">
        <f t="shared" si="2"/>
        <v>4.5</v>
      </c>
    </row>
    <row r="16" spans="1:12">
      <c r="A16" s="12" t="s">
        <v>3</v>
      </c>
      <c r="B16" s="12" t="s">
        <v>0</v>
      </c>
      <c r="C16" s="14">
        <v>5.75</v>
      </c>
      <c r="D16" s="14">
        <v>5.25</v>
      </c>
      <c r="E16" s="14">
        <v>4.5</v>
      </c>
      <c r="F16" s="14"/>
      <c r="G16" s="14"/>
      <c r="I16" s="15" t="str">
        <f t="shared" si="0"/>
        <v/>
      </c>
      <c r="K16" s="17">
        <f t="shared" si="1"/>
        <v>5.166666666666667</v>
      </c>
      <c r="L16" s="17">
        <f t="shared" si="2"/>
        <v>5</v>
      </c>
    </row>
    <row r="17" spans="1:12">
      <c r="A17" s="12" t="s">
        <v>25</v>
      </c>
      <c r="B17" s="12" t="s">
        <v>26</v>
      </c>
      <c r="C17" s="14">
        <v>6</v>
      </c>
      <c r="D17" s="14">
        <v>5</v>
      </c>
      <c r="E17" s="14">
        <v>5.5</v>
      </c>
      <c r="F17" s="14"/>
      <c r="G17" s="14"/>
      <c r="I17" s="15" t="str">
        <f t="shared" si="0"/>
        <v/>
      </c>
      <c r="K17" s="17">
        <f t="shared" si="1"/>
        <v>5.5</v>
      </c>
      <c r="L17" s="17">
        <f t="shared" si="2"/>
        <v>5.5</v>
      </c>
    </row>
    <row r="18" spans="1:12">
      <c r="A18" s="12" t="s">
        <v>27</v>
      </c>
      <c r="B18" s="12" t="s">
        <v>20</v>
      </c>
      <c r="C18" s="14">
        <v>5.5</v>
      </c>
      <c r="D18" s="14">
        <v>5.75</v>
      </c>
      <c r="E18" s="14">
        <v>6</v>
      </c>
      <c r="F18" s="14"/>
      <c r="G18" s="14"/>
      <c r="I18" s="15" t="str">
        <f t="shared" si="0"/>
        <v/>
      </c>
      <c r="K18" s="17">
        <f t="shared" si="1"/>
        <v>5.75</v>
      </c>
      <c r="L18" s="17">
        <f t="shared" si="2"/>
        <v>6</v>
      </c>
    </row>
    <row r="19" spans="1:12">
      <c r="A19" s="12" t="s">
        <v>55</v>
      </c>
      <c r="B19" s="12" t="s">
        <v>52</v>
      </c>
      <c r="C19" s="14">
        <v>6</v>
      </c>
      <c r="D19" s="14">
        <v>4.75</v>
      </c>
      <c r="E19" s="14">
        <v>4</v>
      </c>
      <c r="F19" s="14"/>
      <c r="G19" s="14"/>
      <c r="I19" s="15" t="str">
        <f t="shared" si="0"/>
        <v/>
      </c>
      <c r="K19" s="17">
        <f t="shared" si="1"/>
        <v>4.916666666666667</v>
      </c>
      <c r="L19" s="17">
        <f t="shared" si="2"/>
        <v>5</v>
      </c>
    </row>
    <row r="20" spans="1:12">
      <c r="A20" s="12" t="s">
        <v>28</v>
      </c>
      <c r="B20" s="12" t="s">
        <v>29</v>
      </c>
      <c r="C20" s="14">
        <v>5.25</v>
      </c>
      <c r="D20" s="14">
        <v>4.75</v>
      </c>
      <c r="E20" s="14">
        <v>3</v>
      </c>
      <c r="F20" s="14"/>
      <c r="G20" s="14"/>
      <c r="I20" s="15" t="str">
        <f t="shared" si="0"/>
        <v/>
      </c>
      <c r="K20" s="17">
        <f t="shared" si="1"/>
        <v>4.333333333333333</v>
      </c>
      <c r="L20" s="17">
        <f t="shared" si="2"/>
        <v>4.5</v>
      </c>
    </row>
    <row r="21" spans="1:12">
      <c r="A21" s="12" t="s">
        <v>9</v>
      </c>
      <c r="B21" s="12" t="s">
        <v>51</v>
      </c>
      <c r="C21" s="14">
        <v>5.25</v>
      </c>
      <c r="D21" s="14">
        <v>4.5</v>
      </c>
      <c r="E21" s="14">
        <v>5.5</v>
      </c>
      <c r="F21" s="14"/>
      <c r="G21" s="14"/>
      <c r="I21" s="15" t="str">
        <f t="shared" si="0"/>
        <v/>
      </c>
      <c r="K21" s="17">
        <f t="shared" si="1"/>
        <v>5.083333333333333</v>
      </c>
      <c r="L21" s="17">
        <f t="shared" si="2"/>
        <v>5</v>
      </c>
    </row>
    <row r="22" spans="1:12">
      <c r="A22" s="12" t="s">
        <v>30</v>
      </c>
      <c r="B22" s="12" t="s">
        <v>31</v>
      </c>
      <c r="C22" s="14">
        <v>6</v>
      </c>
      <c r="D22" s="14">
        <v>5</v>
      </c>
      <c r="E22" s="14" t="s">
        <v>4</v>
      </c>
      <c r="F22" s="14"/>
      <c r="G22" s="14"/>
      <c r="I22" s="15" t="str">
        <f t="shared" si="0"/>
        <v/>
      </c>
      <c r="K22" s="17">
        <f t="shared" si="1"/>
        <v>5.5</v>
      </c>
      <c r="L22" s="17">
        <f t="shared" si="2"/>
        <v>5.5</v>
      </c>
    </row>
    <row r="23" spans="1:12">
      <c r="A23" s="12" t="s">
        <v>32</v>
      </c>
      <c r="B23" s="12" t="s">
        <v>18</v>
      </c>
      <c r="C23" s="14">
        <v>4</v>
      </c>
      <c r="D23" s="14">
        <v>4.75</v>
      </c>
      <c r="E23" s="14">
        <v>5</v>
      </c>
      <c r="F23" s="14"/>
      <c r="G23" s="14"/>
      <c r="I23" s="15" t="str">
        <f t="shared" si="0"/>
        <v/>
      </c>
      <c r="K23" s="17">
        <f t="shared" si="1"/>
        <v>4.583333333333333</v>
      </c>
      <c r="L23" s="17">
        <f t="shared" si="2"/>
        <v>4.5</v>
      </c>
    </row>
    <row r="24" spans="1:12">
      <c r="A24" s="12" t="s">
        <v>33</v>
      </c>
      <c r="B24" s="12" t="s">
        <v>35</v>
      </c>
      <c r="C24" s="14">
        <v>5</v>
      </c>
      <c r="D24" s="14">
        <v>5</v>
      </c>
      <c r="E24" s="14">
        <v>4.75</v>
      </c>
      <c r="F24" s="14"/>
      <c r="G24" s="14"/>
      <c r="I24" s="15" t="str">
        <f t="shared" si="0"/>
        <v/>
      </c>
      <c r="K24" s="17">
        <f t="shared" si="1"/>
        <v>4.916666666666667</v>
      </c>
      <c r="L24" s="17">
        <f t="shared" si="2"/>
        <v>5</v>
      </c>
    </row>
    <row r="25" spans="1:12">
      <c r="A25" s="12" t="s">
        <v>33</v>
      </c>
      <c r="B25" s="12" t="s">
        <v>38</v>
      </c>
      <c r="C25" s="14">
        <v>5.25</v>
      </c>
      <c r="D25" s="14">
        <v>4.25</v>
      </c>
      <c r="E25" s="14">
        <v>5</v>
      </c>
      <c r="F25" s="14"/>
      <c r="G25" s="14"/>
      <c r="I25" s="15" t="str">
        <f t="shared" si="0"/>
        <v/>
      </c>
      <c r="K25" s="17">
        <f t="shared" si="1"/>
        <v>4.833333333333333</v>
      </c>
      <c r="L25" s="17">
        <f t="shared" si="2"/>
        <v>5</v>
      </c>
    </row>
    <row r="26" spans="1:12">
      <c r="A26" s="12" t="s">
        <v>33</v>
      </c>
      <c r="B26" s="12" t="s">
        <v>36</v>
      </c>
      <c r="C26" s="14">
        <v>5.5</v>
      </c>
      <c r="D26" s="14">
        <v>4.75</v>
      </c>
      <c r="E26" s="14">
        <v>6</v>
      </c>
      <c r="F26" s="14"/>
      <c r="G26" s="14"/>
      <c r="I26" s="15" t="str">
        <f t="shared" si="0"/>
        <v/>
      </c>
      <c r="K26" s="17">
        <f t="shared" si="1"/>
        <v>5.416666666666667</v>
      </c>
      <c r="L26" s="17">
        <f t="shared" si="2"/>
        <v>5.5</v>
      </c>
    </row>
    <row r="27" spans="1:12">
      <c r="A27" s="12" t="s">
        <v>37</v>
      </c>
      <c r="B27" s="12" t="s">
        <v>40</v>
      </c>
      <c r="C27" s="14">
        <v>6</v>
      </c>
      <c r="D27" s="14">
        <v>5.5</v>
      </c>
      <c r="E27" s="14">
        <v>5</v>
      </c>
      <c r="F27" s="14"/>
      <c r="G27" s="14"/>
      <c r="I27" s="15" t="str">
        <f t="shared" si="0"/>
        <v/>
      </c>
      <c r="K27" s="17">
        <f t="shared" si="1"/>
        <v>5.5</v>
      </c>
      <c r="L27" s="17">
        <f t="shared" si="2"/>
        <v>5.5</v>
      </c>
    </row>
    <row r="28" spans="1:12">
      <c r="A28" s="12" t="s">
        <v>10</v>
      </c>
      <c r="B28" s="12" t="s">
        <v>45</v>
      </c>
      <c r="C28" s="14">
        <v>6</v>
      </c>
      <c r="D28" s="14">
        <v>5.25</v>
      </c>
      <c r="E28" s="14">
        <v>5.5</v>
      </c>
      <c r="F28" s="14"/>
      <c r="G28" s="14"/>
      <c r="I28" s="15" t="str">
        <f t="shared" si="0"/>
        <v/>
      </c>
      <c r="K28" s="17">
        <f t="shared" si="1"/>
        <v>5.583333333333333</v>
      </c>
      <c r="L28" s="17">
        <f t="shared" si="2"/>
        <v>5.5</v>
      </c>
    </row>
    <row r="29" spans="1:12">
      <c r="A29" s="12" t="s">
        <v>39</v>
      </c>
      <c r="B29" s="12" t="s">
        <v>42</v>
      </c>
      <c r="C29" s="14">
        <v>6</v>
      </c>
      <c r="D29" s="14">
        <v>5.25</v>
      </c>
      <c r="E29" s="14">
        <v>5.25</v>
      </c>
      <c r="F29" s="14"/>
      <c r="G29" s="14"/>
      <c r="I29" s="15" t="str">
        <f t="shared" si="0"/>
        <v/>
      </c>
      <c r="K29" s="17">
        <f t="shared" si="1"/>
        <v>5.5</v>
      </c>
      <c r="L29" s="17">
        <f t="shared" si="2"/>
        <v>5.5</v>
      </c>
    </row>
    <row r="30" spans="1:12">
      <c r="A30" s="12" t="s">
        <v>41</v>
      </c>
      <c r="B30" s="12" t="s">
        <v>29</v>
      </c>
      <c r="C30" s="14">
        <v>6</v>
      </c>
      <c r="D30" s="14">
        <v>5.5</v>
      </c>
      <c r="E30" s="14">
        <v>5.75</v>
      </c>
      <c r="F30" s="14"/>
      <c r="G30" s="14"/>
      <c r="I30" s="15" t="str">
        <f t="shared" si="0"/>
        <v/>
      </c>
      <c r="K30" s="17">
        <f t="shared" si="1"/>
        <v>5.75</v>
      </c>
      <c r="L30" s="17">
        <f t="shared" si="2"/>
        <v>6</v>
      </c>
    </row>
    <row r="31" spans="1:12">
      <c r="A31" s="12" t="s">
        <v>43</v>
      </c>
      <c r="B31" s="12" t="s">
        <v>34</v>
      </c>
      <c r="C31" s="14">
        <v>5.75</v>
      </c>
      <c r="D31" s="14">
        <v>4.75</v>
      </c>
      <c r="E31" s="14">
        <v>6</v>
      </c>
      <c r="F31" s="14"/>
      <c r="G31" s="14"/>
      <c r="I31" s="15" t="str">
        <f t="shared" si="0"/>
        <v/>
      </c>
      <c r="K31" s="17">
        <f t="shared" si="1"/>
        <v>5.5</v>
      </c>
      <c r="L31" s="17">
        <f t="shared" si="2"/>
        <v>5.5</v>
      </c>
    </row>
    <row r="32" spans="1:12">
      <c r="A32" s="12" t="s">
        <v>49</v>
      </c>
      <c r="B32" s="12" t="s">
        <v>50</v>
      </c>
      <c r="C32" s="14">
        <v>4</v>
      </c>
      <c r="D32" s="14">
        <v>5</v>
      </c>
      <c r="E32" s="14">
        <v>2.25</v>
      </c>
      <c r="F32" s="14"/>
      <c r="G32" s="14"/>
      <c r="I32" s="15" t="str">
        <f t="shared" si="0"/>
        <v/>
      </c>
      <c r="K32" s="17">
        <f t="shared" si="1"/>
        <v>3.75</v>
      </c>
      <c r="L32" s="17">
        <f t="shared" si="2"/>
        <v>4</v>
      </c>
    </row>
    <row r="33" spans="1:12">
      <c r="A33" s="12" t="s">
        <v>11</v>
      </c>
      <c r="B33" s="12" t="s">
        <v>48</v>
      </c>
      <c r="C33" s="14">
        <v>6</v>
      </c>
      <c r="D33" s="14">
        <v>5</v>
      </c>
      <c r="E33" s="14">
        <v>5.75</v>
      </c>
      <c r="F33" s="14"/>
      <c r="G33" s="14"/>
      <c r="I33" s="15" t="str">
        <f t="shared" si="0"/>
        <v/>
      </c>
      <c r="K33" s="17">
        <f t="shared" si="1"/>
        <v>5.583333333333333</v>
      </c>
      <c r="L33" s="17">
        <f t="shared" si="2"/>
        <v>5.5</v>
      </c>
    </row>
    <row r="34" spans="1:12">
      <c r="A34" s="12" t="s">
        <v>12</v>
      </c>
      <c r="B34" s="12" t="s">
        <v>56</v>
      </c>
      <c r="C34" s="14">
        <v>5.25</v>
      </c>
      <c r="D34" s="14">
        <v>4.75</v>
      </c>
      <c r="E34" s="14">
        <v>5.25</v>
      </c>
      <c r="F34" s="14"/>
      <c r="G34" s="14"/>
      <c r="I34" s="15" t="str">
        <f t="shared" si="0"/>
        <v/>
      </c>
      <c r="K34" s="17">
        <f t="shared" si="1"/>
        <v>5.083333333333333</v>
      </c>
      <c r="L34" s="17">
        <f t="shared" si="2"/>
        <v>5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workbookViewId="0"/>
  </sheetViews>
  <sheetFormatPr baseColWidth="10" defaultColWidth="10.85546875" defaultRowHeight="15.75"/>
  <cols>
    <col min="1" max="1" width="10.85546875" style="4"/>
    <col min="2" max="2" width="20.7109375" style="4" bestFit="1" customWidth="1"/>
    <col min="3" max="3" width="12.85546875" style="4" customWidth="1"/>
    <col min="4" max="6" width="14.7109375" style="4" customWidth="1"/>
    <col min="7" max="7" width="22.42578125" style="4" customWidth="1"/>
    <col min="8" max="11" width="10.85546875" style="4"/>
    <col min="12" max="12" width="0" style="4" hidden="1" customWidth="1"/>
    <col min="13" max="16384" width="10.85546875" style="4"/>
  </cols>
  <sheetData>
    <row r="1" spans="1:12">
      <c r="A1" s="1" t="s">
        <v>94</v>
      </c>
      <c r="B1" s="2"/>
      <c r="C1" s="2" t="s">
        <v>95</v>
      </c>
      <c r="D1" s="2"/>
      <c r="E1" s="2"/>
      <c r="F1" s="2"/>
      <c r="G1" s="2"/>
      <c r="H1" s="2"/>
    </row>
    <row r="2" spans="1:12">
      <c r="A2" s="2"/>
      <c r="B2" s="2"/>
      <c r="C2" s="2" t="s">
        <v>251</v>
      </c>
      <c r="D2" s="2"/>
      <c r="E2" s="2"/>
      <c r="F2" s="2"/>
      <c r="G2" s="2"/>
      <c r="H2" s="2"/>
    </row>
    <row r="3" spans="1:12">
      <c r="A3" s="2"/>
      <c r="B3" s="2"/>
      <c r="C3" s="2"/>
      <c r="D3" s="2"/>
      <c r="E3" s="2"/>
      <c r="F3" s="2"/>
      <c r="G3" s="2"/>
      <c r="H3" s="2"/>
    </row>
    <row r="4" spans="1:12" ht="47.25">
      <c r="A4" s="18" t="s">
        <v>63</v>
      </c>
      <c r="B4" s="18" t="s">
        <v>64</v>
      </c>
      <c r="C4" s="25" t="s">
        <v>92</v>
      </c>
      <c r="D4" s="19" t="s">
        <v>65</v>
      </c>
      <c r="E4" s="25" t="s">
        <v>66</v>
      </c>
      <c r="F4" s="19" t="s">
        <v>93</v>
      </c>
      <c r="G4" s="20" t="s">
        <v>67</v>
      </c>
    </row>
    <row r="5" spans="1:12">
      <c r="A5" s="12">
        <v>22500</v>
      </c>
      <c r="B5" s="12" t="s">
        <v>68</v>
      </c>
      <c r="C5" s="21">
        <v>35</v>
      </c>
      <c r="D5" s="14">
        <v>50</v>
      </c>
      <c r="E5" s="21"/>
      <c r="F5" s="22">
        <v>0.05</v>
      </c>
      <c r="G5" s="21"/>
      <c r="I5" s="15" t="str">
        <f>IF(G5="","",IF(G5=L5,1,0))</f>
        <v/>
      </c>
      <c r="L5" s="4">
        <f t="shared" ref="L5:L28" si="0">ROUND(C5*D5*(100%-F5),-1)</f>
        <v>1660</v>
      </c>
    </row>
    <row r="6" spans="1:12">
      <c r="A6" s="12">
        <v>22700</v>
      </c>
      <c r="B6" s="12" t="s">
        <v>69</v>
      </c>
      <c r="C6" s="21">
        <v>8.4</v>
      </c>
      <c r="D6" s="14">
        <v>286</v>
      </c>
      <c r="E6" s="21"/>
      <c r="F6" s="22">
        <v>0.1</v>
      </c>
      <c r="G6" s="21"/>
      <c r="I6" s="15" t="str">
        <f t="shared" ref="I6:I28" si="1">IF(G6="","",IF(G6=L6,1,0))</f>
        <v/>
      </c>
      <c r="L6" s="4">
        <f t="shared" si="0"/>
        <v>2160</v>
      </c>
    </row>
    <row r="7" spans="1:12">
      <c r="A7" s="12">
        <v>22900</v>
      </c>
      <c r="B7" s="12" t="s">
        <v>70</v>
      </c>
      <c r="C7" s="21">
        <v>25</v>
      </c>
      <c r="D7" s="14">
        <v>90</v>
      </c>
      <c r="E7" s="21"/>
      <c r="F7" s="22">
        <v>0.05</v>
      </c>
      <c r="G7" s="21"/>
      <c r="I7" s="15" t="str">
        <f t="shared" si="1"/>
        <v/>
      </c>
      <c r="L7" s="4">
        <f t="shared" si="0"/>
        <v>2140</v>
      </c>
    </row>
    <row r="8" spans="1:12">
      <c r="A8" s="12">
        <v>23100</v>
      </c>
      <c r="B8" s="12" t="s">
        <v>71</v>
      </c>
      <c r="C8" s="21">
        <v>37.5</v>
      </c>
      <c r="D8" s="14">
        <v>110</v>
      </c>
      <c r="E8" s="21"/>
      <c r="F8" s="22">
        <v>0.05</v>
      </c>
      <c r="G8" s="21"/>
      <c r="I8" s="15" t="str">
        <f t="shared" si="1"/>
        <v/>
      </c>
      <c r="L8" s="4">
        <f t="shared" si="0"/>
        <v>3920</v>
      </c>
    </row>
    <row r="9" spans="1:12">
      <c r="A9" s="12">
        <v>23300</v>
      </c>
      <c r="B9" s="12" t="s">
        <v>72</v>
      </c>
      <c r="C9" s="21">
        <v>0.89</v>
      </c>
      <c r="D9" s="14">
        <v>230</v>
      </c>
      <c r="E9" s="21"/>
      <c r="F9" s="22">
        <v>0.1</v>
      </c>
      <c r="G9" s="21"/>
      <c r="I9" s="15" t="str">
        <f t="shared" si="1"/>
        <v/>
      </c>
      <c r="L9" s="4">
        <f t="shared" si="0"/>
        <v>180</v>
      </c>
    </row>
    <row r="10" spans="1:12">
      <c r="A10" s="12">
        <v>23500</v>
      </c>
      <c r="B10" s="12" t="s">
        <v>73</v>
      </c>
      <c r="C10" s="21">
        <v>1.2</v>
      </c>
      <c r="D10" s="14">
        <v>150</v>
      </c>
      <c r="E10" s="21"/>
      <c r="F10" s="22">
        <v>0.05</v>
      </c>
      <c r="G10" s="21"/>
      <c r="I10" s="15" t="str">
        <f t="shared" si="1"/>
        <v/>
      </c>
      <c r="L10" s="4">
        <f t="shared" si="0"/>
        <v>170</v>
      </c>
    </row>
    <row r="11" spans="1:12">
      <c r="A11" s="12">
        <v>23700</v>
      </c>
      <c r="B11" s="12" t="s">
        <v>74</v>
      </c>
      <c r="C11" s="21">
        <v>398</v>
      </c>
      <c r="D11" s="14">
        <v>170</v>
      </c>
      <c r="E11" s="21"/>
      <c r="F11" s="22">
        <v>0.05</v>
      </c>
      <c r="G11" s="21"/>
      <c r="I11" s="15" t="str">
        <f t="shared" si="1"/>
        <v/>
      </c>
      <c r="L11" s="4">
        <f t="shared" si="0"/>
        <v>64280</v>
      </c>
    </row>
    <row r="12" spans="1:12">
      <c r="A12" s="12">
        <v>23900</v>
      </c>
      <c r="B12" s="12" t="s">
        <v>75</v>
      </c>
      <c r="C12" s="21">
        <v>98.89</v>
      </c>
      <c r="D12" s="14">
        <v>190</v>
      </c>
      <c r="E12" s="21"/>
      <c r="F12" s="22">
        <v>0.05</v>
      </c>
      <c r="G12" s="21"/>
      <c r="I12" s="15" t="str">
        <f t="shared" si="1"/>
        <v/>
      </c>
      <c r="L12" s="4">
        <f t="shared" si="0"/>
        <v>17850</v>
      </c>
    </row>
    <row r="13" spans="1:12">
      <c r="A13" s="12">
        <v>24100</v>
      </c>
      <c r="B13" s="12" t="s">
        <v>76</v>
      </c>
      <c r="C13" s="21">
        <v>629</v>
      </c>
      <c r="D13" s="14">
        <v>23</v>
      </c>
      <c r="E13" s="21"/>
      <c r="F13" s="22">
        <v>0.05</v>
      </c>
      <c r="G13" s="21"/>
      <c r="I13" s="15" t="str">
        <f t="shared" si="1"/>
        <v/>
      </c>
      <c r="L13" s="4">
        <f t="shared" si="0"/>
        <v>13740</v>
      </c>
    </row>
    <row r="14" spans="1:12">
      <c r="A14" s="12">
        <v>24300</v>
      </c>
      <c r="B14" s="12" t="s">
        <v>77</v>
      </c>
      <c r="C14" s="21">
        <v>5.6</v>
      </c>
      <c r="D14" s="14">
        <v>230</v>
      </c>
      <c r="E14" s="21"/>
      <c r="F14" s="22">
        <v>0.1</v>
      </c>
      <c r="G14" s="21"/>
      <c r="I14" s="15" t="str">
        <f t="shared" si="1"/>
        <v/>
      </c>
      <c r="L14" s="4">
        <f t="shared" si="0"/>
        <v>1160</v>
      </c>
    </row>
    <row r="15" spans="1:12">
      <c r="A15" s="12">
        <v>24500</v>
      </c>
      <c r="B15" s="12" t="s">
        <v>78</v>
      </c>
      <c r="C15" s="21">
        <v>5.2</v>
      </c>
      <c r="D15" s="14">
        <v>250</v>
      </c>
      <c r="E15" s="21"/>
      <c r="F15" s="22">
        <v>0.1</v>
      </c>
      <c r="G15" s="21"/>
      <c r="I15" s="15" t="str">
        <f t="shared" si="1"/>
        <v/>
      </c>
      <c r="L15" s="4">
        <f t="shared" si="0"/>
        <v>1170</v>
      </c>
    </row>
    <row r="16" spans="1:12">
      <c r="A16" s="12">
        <v>24700</v>
      </c>
      <c r="B16" s="12" t="s">
        <v>79</v>
      </c>
      <c r="C16" s="21">
        <v>1.9</v>
      </c>
      <c r="D16" s="14">
        <v>28</v>
      </c>
      <c r="E16" s="21"/>
      <c r="F16" s="22">
        <v>0.05</v>
      </c>
      <c r="G16" s="21"/>
      <c r="I16" s="15" t="str">
        <f t="shared" si="1"/>
        <v/>
      </c>
      <c r="L16" s="4">
        <f t="shared" si="0"/>
        <v>50</v>
      </c>
    </row>
    <row r="17" spans="1:12">
      <c r="A17" s="12">
        <v>24900</v>
      </c>
      <c r="B17" s="12" t="s">
        <v>80</v>
      </c>
      <c r="C17" s="21">
        <v>35</v>
      </c>
      <c r="D17" s="14">
        <v>290</v>
      </c>
      <c r="E17" s="21"/>
      <c r="F17" s="22">
        <v>0.1</v>
      </c>
      <c r="G17" s="21"/>
      <c r="I17" s="15" t="str">
        <f t="shared" si="1"/>
        <v/>
      </c>
      <c r="L17" s="4">
        <f t="shared" si="0"/>
        <v>9140</v>
      </c>
    </row>
    <row r="18" spans="1:12">
      <c r="A18" s="12">
        <v>25100</v>
      </c>
      <c r="B18" s="12" t="s">
        <v>81</v>
      </c>
      <c r="C18" s="21">
        <v>72.3</v>
      </c>
      <c r="D18" s="14">
        <v>310</v>
      </c>
      <c r="E18" s="21"/>
      <c r="F18" s="22">
        <v>0.1</v>
      </c>
      <c r="G18" s="21"/>
      <c r="I18" s="15" t="str">
        <f t="shared" si="1"/>
        <v/>
      </c>
      <c r="L18" s="4">
        <f t="shared" si="0"/>
        <v>20170</v>
      </c>
    </row>
    <row r="19" spans="1:12">
      <c r="A19" s="12">
        <v>25300</v>
      </c>
      <c r="B19" s="12" t="s">
        <v>82</v>
      </c>
      <c r="C19" s="21">
        <v>295</v>
      </c>
      <c r="D19" s="14">
        <v>110</v>
      </c>
      <c r="E19" s="21"/>
      <c r="F19" s="22">
        <v>0.05</v>
      </c>
      <c r="G19" s="21"/>
      <c r="I19" s="15" t="str">
        <f t="shared" si="1"/>
        <v/>
      </c>
      <c r="L19" s="4">
        <f t="shared" si="0"/>
        <v>30830</v>
      </c>
    </row>
    <row r="20" spans="1:12">
      <c r="A20" s="12">
        <v>25500</v>
      </c>
      <c r="B20" s="12" t="s">
        <v>83</v>
      </c>
      <c r="C20" s="21">
        <v>7.2</v>
      </c>
      <c r="D20" s="14">
        <v>45</v>
      </c>
      <c r="E20" s="21"/>
      <c r="F20" s="22">
        <v>0.05</v>
      </c>
      <c r="G20" s="21"/>
      <c r="I20" s="15" t="str">
        <f t="shared" si="1"/>
        <v/>
      </c>
      <c r="L20" s="4">
        <f t="shared" si="0"/>
        <v>310</v>
      </c>
    </row>
    <row r="21" spans="1:12">
      <c r="A21" s="12">
        <v>25700</v>
      </c>
      <c r="B21" s="12" t="s">
        <v>84</v>
      </c>
      <c r="C21" s="21">
        <v>13.5</v>
      </c>
      <c r="D21" s="14">
        <v>12</v>
      </c>
      <c r="E21" s="21"/>
      <c r="F21" s="22">
        <v>0.05</v>
      </c>
      <c r="G21" s="21"/>
      <c r="I21" s="15" t="str">
        <f t="shared" si="1"/>
        <v/>
      </c>
      <c r="L21" s="4">
        <f t="shared" si="0"/>
        <v>150</v>
      </c>
    </row>
    <row r="22" spans="1:12">
      <c r="A22" s="12">
        <v>25900</v>
      </c>
      <c r="B22" s="12" t="s">
        <v>85</v>
      </c>
      <c r="C22" s="21">
        <v>31.9</v>
      </c>
      <c r="D22" s="14">
        <v>390</v>
      </c>
      <c r="E22" s="21"/>
      <c r="F22" s="22">
        <v>0.1</v>
      </c>
      <c r="G22" s="21"/>
      <c r="I22" s="15" t="str">
        <f t="shared" si="1"/>
        <v/>
      </c>
      <c r="L22" s="4">
        <f t="shared" si="0"/>
        <v>11200</v>
      </c>
    </row>
    <row r="23" spans="1:12">
      <c r="A23" s="12">
        <v>26100</v>
      </c>
      <c r="B23" s="12" t="s">
        <v>86</v>
      </c>
      <c r="C23" s="21">
        <v>14.95</v>
      </c>
      <c r="D23" s="14">
        <v>34</v>
      </c>
      <c r="E23" s="21"/>
      <c r="F23" s="22">
        <v>0.05</v>
      </c>
      <c r="G23" s="21"/>
      <c r="I23" s="15" t="str">
        <f t="shared" si="1"/>
        <v/>
      </c>
      <c r="L23" s="4">
        <f t="shared" si="0"/>
        <v>480</v>
      </c>
    </row>
    <row r="24" spans="1:12">
      <c r="A24" s="12">
        <v>26300</v>
      </c>
      <c r="B24" s="12" t="s">
        <v>87</v>
      </c>
      <c r="C24" s="21">
        <v>29.9</v>
      </c>
      <c r="D24" s="14">
        <v>430</v>
      </c>
      <c r="E24" s="21"/>
      <c r="F24" s="22">
        <v>0.1</v>
      </c>
      <c r="G24" s="21"/>
      <c r="I24" s="15" t="str">
        <f t="shared" si="1"/>
        <v/>
      </c>
      <c r="L24" s="4">
        <f t="shared" si="0"/>
        <v>11570</v>
      </c>
    </row>
    <row r="25" spans="1:12">
      <c r="A25" s="12">
        <v>26500</v>
      </c>
      <c r="B25" s="12" t="s">
        <v>88</v>
      </c>
      <c r="C25" s="21">
        <v>15.95</v>
      </c>
      <c r="D25" s="14">
        <v>22</v>
      </c>
      <c r="E25" s="21"/>
      <c r="F25" s="22">
        <v>0.05</v>
      </c>
      <c r="G25" s="21"/>
      <c r="I25" s="15" t="str">
        <f t="shared" si="1"/>
        <v/>
      </c>
      <c r="L25" s="4">
        <f t="shared" si="0"/>
        <v>330</v>
      </c>
    </row>
    <row r="26" spans="1:12">
      <c r="A26" s="12">
        <v>26700</v>
      </c>
      <c r="B26" s="12" t="s">
        <v>89</v>
      </c>
      <c r="C26" s="21">
        <v>11.95</v>
      </c>
      <c r="D26" s="14">
        <v>470</v>
      </c>
      <c r="E26" s="21"/>
      <c r="F26" s="22">
        <v>0.1</v>
      </c>
      <c r="G26" s="21"/>
      <c r="I26" s="15" t="str">
        <f t="shared" si="1"/>
        <v/>
      </c>
      <c r="L26" s="4">
        <f t="shared" si="0"/>
        <v>5050</v>
      </c>
    </row>
    <row r="27" spans="1:12">
      <c r="A27" s="12">
        <v>26900</v>
      </c>
      <c r="B27" s="12" t="s">
        <v>90</v>
      </c>
      <c r="C27" s="21">
        <v>6.5</v>
      </c>
      <c r="D27" s="14">
        <v>490</v>
      </c>
      <c r="E27" s="21"/>
      <c r="F27" s="22">
        <v>0.1</v>
      </c>
      <c r="G27" s="21"/>
      <c r="I27" s="15" t="str">
        <f t="shared" si="1"/>
        <v/>
      </c>
      <c r="L27" s="4">
        <f t="shared" si="0"/>
        <v>2870</v>
      </c>
    </row>
    <row r="28" spans="1:12">
      <c r="A28" s="12">
        <v>27100</v>
      </c>
      <c r="B28" s="12" t="s">
        <v>91</v>
      </c>
      <c r="C28" s="21">
        <v>99</v>
      </c>
      <c r="D28" s="14">
        <v>510</v>
      </c>
      <c r="E28" s="21"/>
      <c r="F28" s="22">
        <v>0.1</v>
      </c>
      <c r="G28" s="21"/>
      <c r="I28" s="15" t="str">
        <f t="shared" si="1"/>
        <v/>
      </c>
      <c r="L28" s="4">
        <f t="shared" si="0"/>
        <v>45440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workbookViewId="0"/>
  </sheetViews>
  <sheetFormatPr baseColWidth="10" defaultRowHeight="15.75"/>
  <cols>
    <col min="1" max="1" width="11.42578125" style="4" bestFit="1" customWidth="1"/>
    <col min="2" max="2" width="12.7109375" style="4" customWidth="1"/>
    <col min="3" max="5" width="14.7109375" style="4" customWidth="1"/>
    <col min="6" max="6" width="20.140625" style="17" customWidth="1"/>
    <col min="7" max="7" width="19" style="4" customWidth="1"/>
    <col min="8" max="8" width="18" style="4" customWidth="1"/>
    <col min="9" max="13" width="11.42578125" style="4"/>
    <col min="14" max="14" width="5" style="4" hidden="1" customWidth="1"/>
    <col min="15" max="15" width="12" style="4" hidden="1" customWidth="1"/>
    <col min="16" max="16" width="7.85546875" style="4" hidden="1" customWidth="1"/>
    <col min="17" max="16384" width="11.42578125" style="4"/>
  </cols>
  <sheetData>
    <row r="1" spans="1:16">
      <c r="A1" s="1" t="s">
        <v>94</v>
      </c>
      <c r="B1" s="2" t="s">
        <v>252</v>
      </c>
      <c r="C1" s="2"/>
      <c r="D1" s="2"/>
      <c r="E1" s="2"/>
      <c r="F1" s="3"/>
      <c r="G1" s="2"/>
    </row>
    <row r="2" spans="1:16">
      <c r="A2" s="2"/>
      <c r="B2" s="2" t="s">
        <v>253</v>
      </c>
      <c r="C2" s="2"/>
      <c r="D2" s="2"/>
      <c r="E2" s="2"/>
      <c r="F2" s="3"/>
      <c r="G2" s="2"/>
      <c r="H2" s="5" t="s">
        <v>170</v>
      </c>
      <c r="I2" s="6">
        <v>0.38</v>
      </c>
    </row>
    <row r="3" spans="1:16">
      <c r="A3" s="2"/>
      <c r="B3" s="2" t="s">
        <v>169</v>
      </c>
      <c r="C3" s="2"/>
      <c r="D3" s="2"/>
      <c r="E3" s="2"/>
      <c r="F3" s="3"/>
      <c r="G3" s="2"/>
    </row>
    <row r="4" spans="1:16">
      <c r="A4" s="2"/>
      <c r="B4" s="2"/>
      <c r="C4" s="2"/>
      <c r="D4" s="2"/>
      <c r="E4" s="2"/>
      <c r="F4" s="3"/>
      <c r="G4" s="2"/>
    </row>
    <row r="5" spans="1:16">
      <c r="A5" s="7"/>
      <c r="B5" s="7"/>
      <c r="C5" s="8" t="s">
        <v>162</v>
      </c>
      <c r="D5" s="8"/>
      <c r="E5" s="7"/>
      <c r="F5" s="9" t="s">
        <v>161</v>
      </c>
      <c r="G5" s="9" t="s">
        <v>160</v>
      </c>
      <c r="H5" s="9" t="s">
        <v>167</v>
      </c>
    </row>
    <row r="6" spans="1:16">
      <c r="A6" s="10" t="s">
        <v>5</v>
      </c>
      <c r="B6" s="10" t="s">
        <v>6</v>
      </c>
      <c r="C6" s="11" t="s">
        <v>163</v>
      </c>
      <c r="D6" s="11" t="s">
        <v>164</v>
      </c>
      <c r="E6" s="10" t="s">
        <v>160</v>
      </c>
      <c r="F6" s="11" t="s">
        <v>165</v>
      </c>
      <c r="G6" s="11" t="s">
        <v>166</v>
      </c>
      <c r="H6" s="11" t="s">
        <v>168</v>
      </c>
    </row>
    <row r="7" spans="1:16">
      <c r="A7" s="12" t="s">
        <v>148</v>
      </c>
      <c r="B7" s="12" t="s">
        <v>2</v>
      </c>
      <c r="C7" s="13">
        <v>13281</v>
      </c>
      <c r="D7" s="13">
        <v>15331</v>
      </c>
      <c r="E7" s="13"/>
      <c r="F7" s="14">
        <v>4</v>
      </c>
      <c r="G7" s="12"/>
      <c r="H7" s="12"/>
      <c r="J7" s="15" t="str">
        <f>IF(H7="","",IF(H7=P7,1,0))</f>
        <v/>
      </c>
      <c r="N7" s="4">
        <f>D7-C7</f>
        <v>2050</v>
      </c>
      <c r="O7" s="4">
        <f>N7/F7</f>
        <v>512.5</v>
      </c>
      <c r="P7" s="16">
        <f>ROUND(O7*$I$2*20,0)/20</f>
        <v>194.75</v>
      </c>
    </row>
    <row r="8" spans="1:16">
      <c r="A8" s="12" t="s">
        <v>99</v>
      </c>
      <c r="B8" s="12" t="s">
        <v>100</v>
      </c>
      <c r="C8" s="13">
        <v>3649</v>
      </c>
      <c r="D8" s="13">
        <v>7790</v>
      </c>
      <c r="E8" s="12"/>
      <c r="F8" s="14">
        <v>3</v>
      </c>
      <c r="G8" s="12"/>
      <c r="H8" s="12"/>
      <c r="J8" s="15" t="str">
        <f t="shared" ref="J8:J61" si="0">IF(H8="","",IF(H8=P8,1,0))</f>
        <v/>
      </c>
      <c r="N8" s="4">
        <f t="shared" ref="N8:N61" si="1">D8-C8</f>
        <v>4141</v>
      </c>
      <c r="O8" s="4">
        <f t="shared" ref="O8:O61" si="2">N8/F8</f>
        <v>1380.3333333333333</v>
      </c>
      <c r="P8" s="16">
        <f t="shared" ref="P8:P61" si="3">ROUND(O8*$I$2*20,0)/20</f>
        <v>524.54999999999995</v>
      </c>
    </row>
    <row r="9" spans="1:16">
      <c r="A9" s="12" t="s">
        <v>120</v>
      </c>
      <c r="B9" s="12" t="s">
        <v>121</v>
      </c>
      <c r="C9" s="13">
        <v>12462</v>
      </c>
      <c r="D9" s="13">
        <v>16502</v>
      </c>
      <c r="E9" s="12"/>
      <c r="F9" s="14">
        <v>4</v>
      </c>
      <c r="G9" s="12"/>
      <c r="H9" s="12"/>
      <c r="J9" s="15" t="str">
        <f t="shared" si="0"/>
        <v/>
      </c>
      <c r="N9" s="4">
        <f t="shared" si="1"/>
        <v>4040</v>
      </c>
      <c r="O9" s="4">
        <f t="shared" si="2"/>
        <v>1010</v>
      </c>
      <c r="P9" s="16">
        <f t="shared" si="3"/>
        <v>383.8</v>
      </c>
    </row>
    <row r="10" spans="1:16">
      <c r="A10" s="12" t="s">
        <v>107</v>
      </c>
      <c r="B10" s="12" t="s">
        <v>108</v>
      </c>
      <c r="C10" s="13">
        <v>1006</v>
      </c>
      <c r="D10" s="13">
        <v>4440</v>
      </c>
      <c r="E10" s="12"/>
      <c r="F10" s="14">
        <v>4</v>
      </c>
      <c r="G10" s="12"/>
      <c r="H10" s="12"/>
      <c r="J10" s="15" t="str">
        <f t="shared" si="0"/>
        <v/>
      </c>
      <c r="N10" s="4">
        <f t="shared" si="1"/>
        <v>3434</v>
      </c>
      <c r="O10" s="4">
        <f t="shared" si="2"/>
        <v>858.5</v>
      </c>
      <c r="P10" s="16">
        <f t="shared" si="3"/>
        <v>326.25</v>
      </c>
    </row>
    <row r="11" spans="1:16">
      <c r="A11" s="12" t="s">
        <v>107</v>
      </c>
      <c r="B11" s="12" t="s">
        <v>112</v>
      </c>
      <c r="C11" s="13">
        <v>8197</v>
      </c>
      <c r="D11" s="13">
        <v>11631</v>
      </c>
      <c r="E11" s="12"/>
      <c r="F11" s="14">
        <v>4</v>
      </c>
      <c r="G11" s="12"/>
      <c r="H11" s="12"/>
      <c r="J11" s="15" t="str">
        <f t="shared" si="0"/>
        <v/>
      </c>
      <c r="N11" s="4">
        <f t="shared" si="1"/>
        <v>3434</v>
      </c>
      <c r="O11" s="4">
        <f t="shared" si="2"/>
        <v>858.5</v>
      </c>
      <c r="P11" s="16">
        <f t="shared" si="3"/>
        <v>326.25</v>
      </c>
    </row>
    <row r="12" spans="1:16">
      <c r="A12" s="12" t="s">
        <v>126</v>
      </c>
      <c r="B12" s="12" t="s">
        <v>127</v>
      </c>
      <c r="C12" s="13">
        <v>12813</v>
      </c>
      <c r="D12" s="13">
        <v>14530</v>
      </c>
      <c r="E12" s="12"/>
      <c r="F12" s="14">
        <v>2</v>
      </c>
      <c r="G12" s="12"/>
      <c r="H12" s="12"/>
      <c r="J12" s="15" t="str">
        <f t="shared" si="0"/>
        <v/>
      </c>
      <c r="N12" s="4">
        <f t="shared" si="1"/>
        <v>1717</v>
      </c>
      <c r="O12" s="4">
        <f t="shared" si="2"/>
        <v>858.5</v>
      </c>
      <c r="P12" s="16">
        <f t="shared" si="3"/>
        <v>326.25</v>
      </c>
    </row>
    <row r="13" spans="1:16">
      <c r="A13" s="12" t="s">
        <v>151</v>
      </c>
      <c r="B13" s="12" t="s">
        <v>112</v>
      </c>
      <c r="C13" s="13">
        <v>13164</v>
      </c>
      <c r="D13" s="13">
        <v>16699</v>
      </c>
      <c r="E13" s="12"/>
      <c r="F13" s="14">
        <v>4</v>
      </c>
      <c r="G13" s="12"/>
      <c r="H13" s="12"/>
      <c r="J13" s="15" t="str">
        <f t="shared" si="0"/>
        <v/>
      </c>
      <c r="N13" s="4">
        <f t="shared" si="1"/>
        <v>3535</v>
      </c>
      <c r="O13" s="4">
        <f t="shared" si="2"/>
        <v>883.75</v>
      </c>
      <c r="P13" s="16">
        <f t="shared" si="3"/>
        <v>335.85</v>
      </c>
    </row>
    <row r="14" spans="1:16">
      <c r="A14" s="12" t="s">
        <v>159</v>
      </c>
      <c r="B14" s="12" t="s">
        <v>117</v>
      </c>
      <c r="C14" s="13">
        <v>8575</v>
      </c>
      <c r="D14" s="13">
        <v>12716</v>
      </c>
      <c r="E14" s="12"/>
      <c r="F14" s="14">
        <v>6</v>
      </c>
      <c r="G14" s="12"/>
      <c r="H14" s="12"/>
      <c r="J14" s="15" t="str">
        <f t="shared" si="0"/>
        <v/>
      </c>
      <c r="N14" s="4">
        <f t="shared" si="1"/>
        <v>4141</v>
      </c>
      <c r="O14" s="4">
        <f t="shared" si="2"/>
        <v>690.16666666666663</v>
      </c>
      <c r="P14" s="16">
        <f t="shared" si="3"/>
        <v>262.25</v>
      </c>
    </row>
    <row r="15" spans="1:16">
      <c r="A15" s="12" t="s">
        <v>147</v>
      </c>
      <c r="B15" s="12" t="s">
        <v>18</v>
      </c>
      <c r="C15" s="13">
        <v>4568</v>
      </c>
      <c r="D15" s="13">
        <v>7800</v>
      </c>
      <c r="E15" s="12"/>
      <c r="F15" s="14">
        <v>2</v>
      </c>
      <c r="G15" s="12"/>
      <c r="H15" s="12"/>
      <c r="J15" s="15" t="str">
        <f t="shared" si="0"/>
        <v/>
      </c>
      <c r="N15" s="4">
        <f t="shared" si="1"/>
        <v>3232</v>
      </c>
      <c r="O15" s="4">
        <f t="shared" si="2"/>
        <v>1616</v>
      </c>
      <c r="P15" s="16">
        <f t="shared" si="3"/>
        <v>614.1</v>
      </c>
    </row>
    <row r="16" spans="1:16">
      <c r="A16" s="12" t="s">
        <v>147</v>
      </c>
      <c r="B16" s="12" t="s">
        <v>102</v>
      </c>
      <c r="C16" s="13">
        <v>3455</v>
      </c>
      <c r="D16" s="13">
        <v>7899</v>
      </c>
      <c r="E16" s="12"/>
      <c r="F16" s="14">
        <v>2</v>
      </c>
      <c r="G16" s="12"/>
      <c r="H16" s="12"/>
      <c r="J16" s="15" t="str">
        <f t="shared" si="0"/>
        <v/>
      </c>
      <c r="N16" s="4">
        <f t="shared" si="1"/>
        <v>4444</v>
      </c>
      <c r="O16" s="4">
        <f t="shared" si="2"/>
        <v>2222</v>
      </c>
      <c r="P16" s="16">
        <f t="shared" si="3"/>
        <v>844.35</v>
      </c>
    </row>
    <row r="17" spans="1:16">
      <c r="A17" s="12" t="s">
        <v>96</v>
      </c>
      <c r="B17" s="12" t="s">
        <v>97</v>
      </c>
      <c r="C17" s="13">
        <v>1345</v>
      </c>
      <c r="D17" s="13">
        <v>4880</v>
      </c>
      <c r="E17" s="12"/>
      <c r="F17" s="14">
        <v>2</v>
      </c>
      <c r="G17" s="12"/>
      <c r="H17" s="12"/>
      <c r="J17" s="15" t="str">
        <f t="shared" si="0"/>
        <v/>
      </c>
      <c r="N17" s="4">
        <f t="shared" si="1"/>
        <v>3535</v>
      </c>
      <c r="O17" s="4">
        <f t="shared" si="2"/>
        <v>1767.5</v>
      </c>
      <c r="P17" s="16">
        <f t="shared" si="3"/>
        <v>671.65</v>
      </c>
    </row>
    <row r="18" spans="1:16">
      <c r="A18" s="12" t="s">
        <v>153</v>
      </c>
      <c r="B18" s="12" t="s">
        <v>115</v>
      </c>
      <c r="C18" s="13">
        <v>4567</v>
      </c>
      <c r="D18" s="13">
        <v>8102</v>
      </c>
      <c r="E18" s="12"/>
      <c r="F18" s="14">
        <v>1</v>
      </c>
      <c r="G18" s="12"/>
      <c r="H18" s="12"/>
      <c r="J18" s="15" t="str">
        <f t="shared" si="0"/>
        <v/>
      </c>
      <c r="N18" s="4">
        <f t="shared" si="1"/>
        <v>3535</v>
      </c>
      <c r="O18" s="4">
        <f t="shared" si="2"/>
        <v>3535</v>
      </c>
      <c r="P18" s="16">
        <f t="shared" si="3"/>
        <v>1343.3</v>
      </c>
    </row>
    <row r="19" spans="1:16">
      <c r="A19" s="12" t="s">
        <v>136</v>
      </c>
      <c r="B19" s="12" t="s">
        <v>26</v>
      </c>
      <c r="C19" s="13">
        <v>14217</v>
      </c>
      <c r="D19" s="13">
        <v>18459</v>
      </c>
      <c r="E19" s="12"/>
      <c r="F19" s="14">
        <v>6</v>
      </c>
      <c r="G19" s="12"/>
      <c r="H19" s="12"/>
      <c r="J19" s="15" t="str">
        <f t="shared" si="0"/>
        <v/>
      </c>
      <c r="N19" s="4">
        <f t="shared" si="1"/>
        <v>4242</v>
      </c>
      <c r="O19" s="4">
        <f t="shared" si="2"/>
        <v>707</v>
      </c>
      <c r="P19" s="16">
        <f t="shared" si="3"/>
        <v>268.64999999999998</v>
      </c>
    </row>
    <row r="20" spans="1:16">
      <c r="A20" s="12" t="s">
        <v>136</v>
      </c>
      <c r="B20" s="12" t="s">
        <v>104</v>
      </c>
      <c r="C20" s="13">
        <v>8323</v>
      </c>
      <c r="D20" s="13">
        <v>13272</v>
      </c>
      <c r="E20" s="12"/>
      <c r="F20" s="14">
        <v>2</v>
      </c>
      <c r="G20" s="12"/>
      <c r="H20" s="12"/>
      <c r="J20" s="15" t="str">
        <f t="shared" si="0"/>
        <v/>
      </c>
      <c r="N20" s="4">
        <f t="shared" si="1"/>
        <v>4949</v>
      </c>
      <c r="O20" s="4">
        <f t="shared" si="2"/>
        <v>2474.5</v>
      </c>
      <c r="P20" s="16">
        <f t="shared" si="3"/>
        <v>940.3</v>
      </c>
    </row>
    <row r="21" spans="1:16">
      <c r="A21" s="12" t="s">
        <v>103</v>
      </c>
      <c r="B21" s="12" t="s">
        <v>104</v>
      </c>
      <c r="C21" s="13">
        <v>4161</v>
      </c>
      <c r="D21" s="13">
        <v>8120</v>
      </c>
      <c r="E21" s="12"/>
      <c r="F21" s="14">
        <v>2</v>
      </c>
      <c r="G21" s="12"/>
      <c r="H21" s="12"/>
      <c r="J21" s="15" t="str">
        <f t="shared" si="0"/>
        <v/>
      </c>
      <c r="N21" s="4">
        <f t="shared" si="1"/>
        <v>3959</v>
      </c>
      <c r="O21" s="4">
        <f t="shared" si="2"/>
        <v>1979.5</v>
      </c>
      <c r="P21" s="16">
        <f t="shared" si="3"/>
        <v>752.2</v>
      </c>
    </row>
    <row r="22" spans="1:16">
      <c r="A22" s="12" t="s">
        <v>103</v>
      </c>
      <c r="B22" s="12" t="s">
        <v>158</v>
      </c>
      <c r="C22" s="13">
        <v>7945</v>
      </c>
      <c r="D22" s="13">
        <v>10167</v>
      </c>
      <c r="E22" s="12"/>
      <c r="F22" s="14">
        <v>2</v>
      </c>
      <c r="G22" s="12"/>
      <c r="H22" s="12"/>
      <c r="J22" s="15" t="str">
        <f t="shared" si="0"/>
        <v/>
      </c>
      <c r="N22" s="4">
        <f t="shared" si="1"/>
        <v>2222</v>
      </c>
      <c r="O22" s="4">
        <f t="shared" si="2"/>
        <v>1111</v>
      </c>
      <c r="P22" s="16">
        <f t="shared" si="3"/>
        <v>422.2</v>
      </c>
    </row>
    <row r="23" spans="1:16">
      <c r="A23" s="12" t="s">
        <v>109</v>
      </c>
      <c r="B23" s="12" t="s">
        <v>1</v>
      </c>
      <c r="C23" s="13">
        <v>13515</v>
      </c>
      <c r="D23" s="13">
        <v>18060</v>
      </c>
      <c r="E23" s="12"/>
      <c r="F23" s="14">
        <v>2</v>
      </c>
      <c r="G23" s="12"/>
      <c r="H23" s="12"/>
      <c r="J23" s="15" t="str">
        <f t="shared" si="0"/>
        <v/>
      </c>
      <c r="N23" s="4">
        <f t="shared" si="1"/>
        <v>4545</v>
      </c>
      <c r="O23" s="4">
        <f t="shared" si="2"/>
        <v>2272.5</v>
      </c>
      <c r="P23" s="16">
        <f t="shared" si="3"/>
        <v>863.55</v>
      </c>
    </row>
    <row r="24" spans="1:16">
      <c r="A24" s="12" t="s">
        <v>109</v>
      </c>
      <c r="B24" s="12" t="s">
        <v>110</v>
      </c>
      <c r="C24" s="13">
        <v>3137</v>
      </c>
      <c r="D24" s="13">
        <v>7480</v>
      </c>
      <c r="E24" s="12"/>
      <c r="F24" s="14">
        <v>4</v>
      </c>
      <c r="G24" s="12"/>
      <c r="H24" s="12"/>
      <c r="J24" s="15" t="str">
        <f t="shared" si="0"/>
        <v/>
      </c>
      <c r="N24" s="4">
        <f t="shared" si="1"/>
        <v>4343</v>
      </c>
      <c r="O24" s="4">
        <f t="shared" si="2"/>
        <v>1085.75</v>
      </c>
      <c r="P24" s="16">
        <f t="shared" si="3"/>
        <v>412.6</v>
      </c>
    </row>
    <row r="25" spans="1:16">
      <c r="A25" s="12" t="s">
        <v>101</v>
      </c>
      <c r="B25" s="12" t="s">
        <v>102</v>
      </c>
      <c r="C25" s="13">
        <v>3905</v>
      </c>
      <c r="D25" s="13">
        <v>5601</v>
      </c>
      <c r="E25" s="12"/>
      <c r="F25" s="14">
        <v>4</v>
      </c>
      <c r="G25" s="12"/>
      <c r="H25" s="12"/>
      <c r="J25" s="15" t="str">
        <f t="shared" si="0"/>
        <v/>
      </c>
      <c r="N25" s="4">
        <f t="shared" si="1"/>
        <v>1696</v>
      </c>
      <c r="O25" s="4">
        <f t="shared" si="2"/>
        <v>424</v>
      </c>
      <c r="P25" s="16">
        <f t="shared" si="3"/>
        <v>161.1</v>
      </c>
    </row>
    <row r="26" spans="1:16">
      <c r="A26" s="12" t="s">
        <v>101</v>
      </c>
      <c r="B26" s="12" t="s">
        <v>106</v>
      </c>
      <c r="C26" s="13">
        <v>7819</v>
      </c>
      <c r="D26" s="13">
        <v>11960</v>
      </c>
      <c r="E26" s="12"/>
      <c r="F26" s="14">
        <v>2</v>
      </c>
      <c r="G26" s="12"/>
      <c r="H26" s="12"/>
      <c r="J26" s="15" t="str">
        <f t="shared" si="0"/>
        <v/>
      </c>
      <c r="N26" s="4">
        <f t="shared" si="1"/>
        <v>4141</v>
      </c>
      <c r="O26" s="4">
        <f t="shared" si="2"/>
        <v>2070.5</v>
      </c>
      <c r="P26" s="16">
        <f t="shared" si="3"/>
        <v>786.8</v>
      </c>
    </row>
    <row r="27" spans="1:16">
      <c r="A27" s="12" t="s">
        <v>113</v>
      </c>
      <c r="B27" s="12" t="s">
        <v>114</v>
      </c>
      <c r="C27" s="13">
        <v>4165</v>
      </c>
      <c r="D27" s="13">
        <v>7801</v>
      </c>
      <c r="E27" s="12"/>
      <c r="F27" s="14">
        <v>5</v>
      </c>
      <c r="G27" s="12"/>
      <c r="H27" s="12"/>
      <c r="J27" s="15" t="str">
        <f t="shared" si="0"/>
        <v/>
      </c>
      <c r="N27" s="4">
        <f t="shared" si="1"/>
        <v>3636</v>
      </c>
      <c r="O27" s="4">
        <f t="shared" si="2"/>
        <v>727.2</v>
      </c>
      <c r="P27" s="16">
        <f t="shared" si="3"/>
        <v>276.35000000000002</v>
      </c>
    </row>
    <row r="28" spans="1:16">
      <c r="A28" s="12" t="s">
        <v>113</v>
      </c>
      <c r="B28" s="12" t="s">
        <v>115</v>
      </c>
      <c r="C28" s="13">
        <v>14919</v>
      </c>
      <c r="D28" s="13">
        <v>18050</v>
      </c>
      <c r="E28" s="12"/>
      <c r="F28" s="14">
        <v>4</v>
      </c>
      <c r="G28" s="12"/>
      <c r="H28" s="12"/>
      <c r="J28" s="15" t="str">
        <f t="shared" si="0"/>
        <v/>
      </c>
      <c r="N28" s="4">
        <f t="shared" si="1"/>
        <v>3131</v>
      </c>
      <c r="O28" s="4">
        <f t="shared" si="2"/>
        <v>782.75</v>
      </c>
      <c r="P28" s="16">
        <f t="shared" si="3"/>
        <v>297.45</v>
      </c>
    </row>
    <row r="29" spans="1:16">
      <c r="A29" s="12" t="s">
        <v>132</v>
      </c>
      <c r="B29" s="12" t="s">
        <v>133</v>
      </c>
      <c r="C29" s="13">
        <v>2881</v>
      </c>
      <c r="D29" s="13">
        <v>5931</v>
      </c>
      <c r="E29" s="12"/>
      <c r="F29" s="14">
        <v>4</v>
      </c>
      <c r="G29" s="12"/>
      <c r="H29" s="12"/>
      <c r="J29" s="15" t="str">
        <f t="shared" si="0"/>
        <v/>
      </c>
      <c r="N29" s="4">
        <f t="shared" si="1"/>
        <v>3050</v>
      </c>
      <c r="O29" s="4">
        <f t="shared" si="2"/>
        <v>762.5</v>
      </c>
      <c r="P29" s="16">
        <f t="shared" si="3"/>
        <v>289.75</v>
      </c>
    </row>
    <row r="30" spans="1:16">
      <c r="A30" s="12" t="s">
        <v>44</v>
      </c>
      <c r="B30" s="12" t="s">
        <v>98</v>
      </c>
      <c r="C30" s="13">
        <v>1601</v>
      </c>
      <c r="D30" s="13">
        <v>6550</v>
      </c>
      <c r="E30" s="12"/>
      <c r="F30" s="14">
        <v>2</v>
      </c>
      <c r="G30" s="12"/>
      <c r="H30" s="12"/>
      <c r="J30" s="15" t="str">
        <f t="shared" si="0"/>
        <v/>
      </c>
      <c r="N30" s="4">
        <f t="shared" si="1"/>
        <v>4949</v>
      </c>
      <c r="O30" s="4">
        <f t="shared" si="2"/>
        <v>2474.5</v>
      </c>
      <c r="P30" s="16">
        <f t="shared" si="3"/>
        <v>940.3</v>
      </c>
    </row>
    <row r="31" spans="1:16">
      <c r="A31" s="12" t="s">
        <v>156</v>
      </c>
      <c r="B31" s="12" t="s">
        <v>157</v>
      </c>
      <c r="C31" s="13">
        <v>14100</v>
      </c>
      <c r="D31" s="13">
        <v>16200</v>
      </c>
      <c r="E31" s="12"/>
      <c r="F31" s="14">
        <v>3</v>
      </c>
      <c r="G31" s="12"/>
      <c r="H31" s="12"/>
      <c r="J31" s="15" t="str">
        <f t="shared" si="0"/>
        <v/>
      </c>
      <c r="N31" s="4">
        <f t="shared" si="1"/>
        <v>2100</v>
      </c>
      <c r="O31" s="4">
        <f t="shared" si="2"/>
        <v>700</v>
      </c>
      <c r="P31" s="16">
        <f t="shared" si="3"/>
        <v>266</v>
      </c>
    </row>
    <row r="32" spans="1:16">
      <c r="A32" s="12" t="s">
        <v>122</v>
      </c>
      <c r="B32" s="12" t="s">
        <v>123</v>
      </c>
      <c r="C32" s="13">
        <v>12579</v>
      </c>
      <c r="D32" s="13">
        <v>16922</v>
      </c>
      <c r="E32" s="12"/>
      <c r="F32" s="14">
        <v>1</v>
      </c>
      <c r="G32" s="12"/>
      <c r="H32" s="12"/>
      <c r="J32" s="15" t="str">
        <f t="shared" si="0"/>
        <v/>
      </c>
      <c r="N32" s="4">
        <f t="shared" si="1"/>
        <v>4343</v>
      </c>
      <c r="O32" s="4">
        <f t="shared" si="2"/>
        <v>4343</v>
      </c>
      <c r="P32" s="16">
        <f t="shared" si="3"/>
        <v>1650.35</v>
      </c>
    </row>
    <row r="33" spans="1:16">
      <c r="A33" s="12" t="s">
        <v>111</v>
      </c>
      <c r="B33" s="12" t="s">
        <v>150</v>
      </c>
      <c r="C33" s="13">
        <v>14802</v>
      </c>
      <c r="D33" s="13">
        <v>16700</v>
      </c>
      <c r="E33" s="12"/>
      <c r="F33" s="14">
        <v>3</v>
      </c>
      <c r="G33" s="12"/>
      <c r="H33" s="12"/>
      <c r="J33" s="15" t="str">
        <f t="shared" si="0"/>
        <v/>
      </c>
      <c r="N33" s="4">
        <f t="shared" si="1"/>
        <v>1898</v>
      </c>
      <c r="O33" s="4">
        <f t="shared" si="2"/>
        <v>632.66666666666663</v>
      </c>
      <c r="P33" s="16">
        <f t="shared" si="3"/>
        <v>240.4</v>
      </c>
    </row>
    <row r="34" spans="1:16">
      <c r="A34" s="12" t="s">
        <v>111</v>
      </c>
      <c r="B34" s="12" t="s">
        <v>112</v>
      </c>
      <c r="C34" s="13">
        <v>3393</v>
      </c>
      <c r="D34" s="13">
        <v>8170</v>
      </c>
      <c r="E34" s="12"/>
      <c r="F34" s="14">
        <v>6</v>
      </c>
      <c r="G34" s="12"/>
      <c r="H34" s="12"/>
      <c r="J34" s="15" t="str">
        <f t="shared" si="0"/>
        <v/>
      </c>
      <c r="N34" s="4">
        <f t="shared" si="1"/>
        <v>4777</v>
      </c>
      <c r="O34" s="4">
        <f t="shared" si="2"/>
        <v>796.16666666666663</v>
      </c>
      <c r="P34" s="16">
        <f t="shared" si="3"/>
        <v>302.55</v>
      </c>
    </row>
    <row r="35" spans="1:16">
      <c r="A35" s="12" t="s">
        <v>145</v>
      </c>
      <c r="B35" s="12" t="s">
        <v>146</v>
      </c>
      <c r="C35" s="13">
        <v>15153</v>
      </c>
      <c r="D35" s="13">
        <v>18890</v>
      </c>
      <c r="E35" s="12"/>
      <c r="F35" s="14">
        <v>4</v>
      </c>
      <c r="G35" s="12"/>
      <c r="H35" s="12"/>
      <c r="J35" s="15" t="str">
        <f t="shared" si="0"/>
        <v/>
      </c>
      <c r="N35" s="4">
        <f t="shared" si="1"/>
        <v>3737</v>
      </c>
      <c r="O35" s="4">
        <f t="shared" si="2"/>
        <v>934.25</v>
      </c>
      <c r="P35" s="16">
        <f t="shared" si="3"/>
        <v>355</v>
      </c>
    </row>
    <row r="36" spans="1:16">
      <c r="A36" s="12" t="s">
        <v>145</v>
      </c>
      <c r="B36" s="12" t="s">
        <v>100</v>
      </c>
      <c r="C36" s="13">
        <v>13749</v>
      </c>
      <c r="D36" s="13">
        <v>17890</v>
      </c>
      <c r="E36" s="12"/>
      <c r="F36" s="14">
        <v>3</v>
      </c>
      <c r="G36" s="12"/>
      <c r="H36" s="12"/>
      <c r="J36" s="15" t="str">
        <f t="shared" si="0"/>
        <v/>
      </c>
      <c r="N36" s="4">
        <f t="shared" si="1"/>
        <v>4141</v>
      </c>
      <c r="O36" s="4">
        <f t="shared" si="2"/>
        <v>1380.3333333333333</v>
      </c>
      <c r="P36" s="16">
        <f t="shared" si="3"/>
        <v>524.54999999999995</v>
      </c>
    </row>
    <row r="37" spans="1:16">
      <c r="A37" s="12" t="s">
        <v>131</v>
      </c>
      <c r="B37" s="12" t="s">
        <v>108</v>
      </c>
      <c r="C37" s="13">
        <v>2625</v>
      </c>
      <c r="D37" s="13">
        <v>5190</v>
      </c>
      <c r="E37" s="12"/>
      <c r="F37" s="14">
        <v>3</v>
      </c>
      <c r="G37" s="12"/>
      <c r="H37" s="12"/>
      <c r="J37" s="15" t="str">
        <f t="shared" si="0"/>
        <v/>
      </c>
      <c r="N37" s="4">
        <f t="shared" si="1"/>
        <v>2565</v>
      </c>
      <c r="O37" s="4">
        <f t="shared" si="2"/>
        <v>855</v>
      </c>
      <c r="P37" s="16">
        <f t="shared" si="3"/>
        <v>324.89999999999998</v>
      </c>
    </row>
    <row r="38" spans="1:16">
      <c r="A38" s="12" t="s">
        <v>139</v>
      </c>
      <c r="B38" s="12" t="s">
        <v>140</v>
      </c>
      <c r="C38" s="13">
        <v>14451</v>
      </c>
      <c r="D38" s="13">
        <v>18390</v>
      </c>
      <c r="E38" s="12"/>
      <c r="F38" s="14">
        <v>2</v>
      </c>
      <c r="G38" s="12"/>
      <c r="H38" s="12"/>
      <c r="J38" s="15" t="str">
        <f t="shared" si="0"/>
        <v/>
      </c>
      <c r="N38" s="4">
        <f t="shared" si="1"/>
        <v>3939</v>
      </c>
      <c r="O38" s="4">
        <f t="shared" si="2"/>
        <v>1969.5</v>
      </c>
      <c r="P38" s="16">
        <f t="shared" si="3"/>
        <v>748.4</v>
      </c>
    </row>
    <row r="39" spans="1:16">
      <c r="A39" s="12" t="s">
        <v>139</v>
      </c>
      <c r="B39" s="12" t="s">
        <v>106</v>
      </c>
      <c r="C39" s="13">
        <v>7567</v>
      </c>
      <c r="D39" s="13">
        <v>11809</v>
      </c>
      <c r="E39" s="12"/>
      <c r="F39" s="14">
        <v>1</v>
      </c>
      <c r="G39" s="12"/>
      <c r="H39" s="12"/>
      <c r="J39" s="15" t="str">
        <f t="shared" si="0"/>
        <v/>
      </c>
      <c r="N39" s="4">
        <f t="shared" si="1"/>
        <v>4242</v>
      </c>
      <c r="O39" s="4">
        <f t="shared" si="2"/>
        <v>4242</v>
      </c>
      <c r="P39" s="16">
        <f t="shared" si="3"/>
        <v>1611.95</v>
      </c>
    </row>
    <row r="40" spans="1:16">
      <c r="A40" s="12" t="s">
        <v>116</v>
      </c>
      <c r="B40" s="12" t="s">
        <v>117</v>
      </c>
      <c r="C40" s="13">
        <v>1003</v>
      </c>
      <c r="D40" s="13">
        <v>3831</v>
      </c>
      <c r="E40" s="12"/>
      <c r="F40" s="14">
        <v>4</v>
      </c>
      <c r="G40" s="12"/>
      <c r="H40" s="12"/>
      <c r="J40" s="15" t="str">
        <f t="shared" si="0"/>
        <v/>
      </c>
      <c r="N40" s="4">
        <f t="shared" si="1"/>
        <v>2828</v>
      </c>
      <c r="O40" s="4">
        <f t="shared" si="2"/>
        <v>707</v>
      </c>
      <c r="P40" s="16">
        <f t="shared" si="3"/>
        <v>268.64999999999998</v>
      </c>
    </row>
    <row r="41" spans="1:16">
      <c r="A41" s="12" t="s">
        <v>141</v>
      </c>
      <c r="B41" s="12" t="s">
        <v>142</v>
      </c>
      <c r="C41" s="13">
        <v>14568</v>
      </c>
      <c r="D41" s="13">
        <v>18810</v>
      </c>
      <c r="E41" s="12"/>
      <c r="F41" s="14">
        <v>4</v>
      </c>
      <c r="G41" s="12"/>
      <c r="H41" s="12"/>
      <c r="J41" s="15" t="str">
        <f t="shared" si="0"/>
        <v/>
      </c>
      <c r="N41" s="4">
        <f t="shared" si="1"/>
        <v>4242</v>
      </c>
      <c r="O41" s="4">
        <f t="shared" si="2"/>
        <v>1060.5</v>
      </c>
      <c r="P41" s="16">
        <f t="shared" si="3"/>
        <v>403</v>
      </c>
    </row>
    <row r="42" spans="1:16">
      <c r="A42" s="12" t="s">
        <v>141</v>
      </c>
      <c r="B42" s="12" t="s">
        <v>112</v>
      </c>
      <c r="C42" s="13">
        <v>7693</v>
      </c>
      <c r="D42" s="13">
        <v>9844</v>
      </c>
      <c r="E42" s="12"/>
      <c r="F42" s="14">
        <v>2</v>
      </c>
      <c r="G42" s="12"/>
      <c r="H42" s="12"/>
      <c r="J42" s="15" t="str">
        <f t="shared" si="0"/>
        <v/>
      </c>
      <c r="N42" s="4">
        <f t="shared" si="1"/>
        <v>2151</v>
      </c>
      <c r="O42" s="4">
        <f t="shared" si="2"/>
        <v>1075.5</v>
      </c>
      <c r="P42" s="16">
        <f t="shared" si="3"/>
        <v>408.7</v>
      </c>
    </row>
    <row r="43" spans="1:16">
      <c r="A43" s="12" t="s">
        <v>32</v>
      </c>
      <c r="B43" s="12" t="s">
        <v>115</v>
      </c>
      <c r="C43" s="13">
        <v>9470</v>
      </c>
      <c r="D43" s="13">
        <v>12499</v>
      </c>
      <c r="E43" s="12"/>
      <c r="F43" s="14">
        <v>2</v>
      </c>
      <c r="G43" s="12"/>
      <c r="H43" s="12"/>
      <c r="J43" s="15" t="str">
        <f t="shared" si="0"/>
        <v/>
      </c>
      <c r="N43" s="4">
        <f t="shared" si="1"/>
        <v>3029</v>
      </c>
      <c r="O43" s="4">
        <f t="shared" si="2"/>
        <v>1514.5</v>
      </c>
      <c r="P43" s="16">
        <f t="shared" si="3"/>
        <v>575.5</v>
      </c>
    </row>
    <row r="44" spans="1:16">
      <c r="A44" s="12" t="s">
        <v>32</v>
      </c>
      <c r="B44" s="12" t="s">
        <v>114</v>
      </c>
      <c r="C44" s="13">
        <v>15036</v>
      </c>
      <c r="D44" s="13">
        <v>19278</v>
      </c>
      <c r="E44" s="12"/>
      <c r="F44" s="14">
        <v>4</v>
      </c>
      <c r="G44" s="12"/>
      <c r="H44" s="12"/>
      <c r="J44" s="15" t="str">
        <f t="shared" si="0"/>
        <v/>
      </c>
      <c r="N44" s="4">
        <f t="shared" si="1"/>
        <v>4242</v>
      </c>
      <c r="O44" s="4">
        <f t="shared" si="2"/>
        <v>1060.5</v>
      </c>
      <c r="P44" s="16">
        <f t="shared" si="3"/>
        <v>403</v>
      </c>
    </row>
    <row r="45" spans="1:16">
      <c r="A45" s="12" t="s">
        <v>124</v>
      </c>
      <c r="B45" s="12" t="s">
        <v>125</v>
      </c>
      <c r="C45" s="13">
        <v>12696</v>
      </c>
      <c r="D45" s="13">
        <v>16433</v>
      </c>
      <c r="E45" s="12"/>
      <c r="F45" s="14">
        <v>1</v>
      </c>
      <c r="G45" s="12"/>
      <c r="H45" s="12"/>
      <c r="J45" s="15" t="str">
        <f t="shared" si="0"/>
        <v/>
      </c>
      <c r="N45" s="4">
        <f t="shared" si="1"/>
        <v>3737</v>
      </c>
      <c r="O45" s="4">
        <f t="shared" si="2"/>
        <v>3737</v>
      </c>
      <c r="P45" s="16">
        <f t="shared" si="3"/>
        <v>1420.05</v>
      </c>
    </row>
    <row r="46" spans="1:16">
      <c r="A46" s="12" t="s">
        <v>134</v>
      </c>
      <c r="B46" s="12" t="s">
        <v>135</v>
      </c>
      <c r="C46" s="13">
        <v>12345</v>
      </c>
      <c r="D46" s="13">
        <v>16183</v>
      </c>
      <c r="E46" s="12"/>
      <c r="F46" s="14">
        <v>4</v>
      </c>
      <c r="G46" s="12"/>
      <c r="H46" s="12"/>
      <c r="J46" s="15" t="str">
        <f t="shared" si="0"/>
        <v/>
      </c>
      <c r="N46" s="4">
        <f t="shared" si="1"/>
        <v>3838</v>
      </c>
      <c r="O46" s="4">
        <f t="shared" si="2"/>
        <v>959.5</v>
      </c>
      <c r="P46" s="16">
        <f t="shared" si="3"/>
        <v>364.6</v>
      </c>
    </row>
    <row r="47" spans="1:16">
      <c r="A47" s="12" t="s">
        <v>134</v>
      </c>
      <c r="B47" s="12" t="s">
        <v>98</v>
      </c>
      <c r="C47" s="13">
        <v>13632</v>
      </c>
      <c r="D47" s="13">
        <v>15652</v>
      </c>
      <c r="E47" s="12"/>
      <c r="F47" s="14">
        <v>5</v>
      </c>
      <c r="G47" s="12"/>
      <c r="H47" s="12"/>
      <c r="J47" s="15" t="str">
        <f t="shared" si="0"/>
        <v/>
      </c>
      <c r="N47" s="4">
        <f t="shared" si="1"/>
        <v>2020</v>
      </c>
      <c r="O47" s="4">
        <f t="shared" si="2"/>
        <v>404</v>
      </c>
      <c r="P47" s="16">
        <f t="shared" si="3"/>
        <v>153.5</v>
      </c>
    </row>
    <row r="48" spans="1:16">
      <c r="A48" s="12" t="s">
        <v>143</v>
      </c>
      <c r="B48" s="12" t="s">
        <v>144</v>
      </c>
      <c r="C48" s="13">
        <v>14685</v>
      </c>
      <c r="D48" s="13">
        <v>15240</v>
      </c>
      <c r="E48" s="12"/>
      <c r="F48" s="14">
        <v>1</v>
      </c>
      <c r="G48" s="12"/>
      <c r="H48" s="12"/>
      <c r="J48" s="15" t="str">
        <f t="shared" si="0"/>
        <v/>
      </c>
      <c r="N48" s="4">
        <f t="shared" si="1"/>
        <v>555</v>
      </c>
      <c r="O48" s="4">
        <f t="shared" si="2"/>
        <v>555</v>
      </c>
      <c r="P48" s="16">
        <f t="shared" si="3"/>
        <v>210.9</v>
      </c>
    </row>
    <row r="49" spans="1:16">
      <c r="A49" s="12" t="s">
        <v>143</v>
      </c>
      <c r="B49" s="12" t="s">
        <v>110</v>
      </c>
      <c r="C49" s="13">
        <v>8449</v>
      </c>
      <c r="D49" s="13">
        <v>12499</v>
      </c>
      <c r="E49" s="12"/>
      <c r="F49" s="14">
        <v>5</v>
      </c>
      <c r="G49" s="12"/>
      <c r="H49" s="12"/>
      <c r="J49" s="15" t="str">
        <f t="shared" si="0"/>
        <v/>
      </c>
      <c r="N49" s="4">
        <f t="shared" si="1"/>
        <v>4050</v>
      </c>
      <c r="O49" s="4">
        <f t="shared" si="2"/>
        <v>810</v>
      </c>
      <c r="P49" s="16">
        <f t="shared" si="3"/>
        <v>307.8</v>
      </c>
    </row>
    <row r="50" spans="1:16">
      <c r="A50" s="12" t="s">
        <v>128</v>
      </c>
      <c r="B50" s="12" t="s">
        <v>106</v>
      </c>
      <c r="C50" s="13">
        <v>12930</v>
      </c>
      <c r="D50" s="13">
        <v>16465</v>
      </c>
      <c r="E50" s="12"/>
      <c r="F50" s="14">
        <v>5</v>
      </c>
      <c r="G50" s="12"/>
      <c r="H50" s="12"/>
      <c r="J50" s="15" t="str">
        <f t="shared" si="0"/>
        <v/>
      </c>
      <c r="N50" s="4">
        <f t="shared" si="1"/>
        <v>3535</v>
      </c>
      <c r="O50" s="4">
        <f t="shared" si="2"/>
        <v>707</v>
      </c>
      <c r="P50" s="16">
        <f t="shared" si="3"/>
        <v>268.64999999999998</v>
      </c>
    </row>
    <row r="51" spans="1:16">
      <c r="A51" s="12" t="s">
        <v>154</v>
      </c>
      <c r="B51" s="12" t="s">
        <v>117</v>
      </c>
      <c r="C51" s="13">
        <v>9165</v>
      </c>
      <c r="D51" s="13">
        <v>13710</v>
      </c>
      <c r="E51" s="12"/>
      <c r="F51" s="14">
        <v>2</v>
      </c>
      <c r="G51" s="12"/>
      <c r="H51" s="12"/>
      <c r="J51" s="15" t="str">
        <f t="shared" si="0"/>
        <v/>
      </c>
      <c r="N51" s="4">
        <f t="shared" si="1"/>
        <v>4545</v>
      </c>
      <c r="O51" s="4">
        <f t="shared" si="2"/>
        <v>2272.5</v>
      </c>
      <c r="P51" s="16">
        <f t="shared" si="3"/>
        <v>863.55</v>
      </c>
    </row>
    <row r="52" spans="1:16">
      <c r="A52" s="12" t="s">
        <v>155</v>
      </c>
      <c r="B52" s="12" t="s">
        <v>1</v>
      </c>
      <c r="C52" s="13">
        <v>13983</v>
      </c>
      <c r="D52" s="13">
        <v>16134</v>
      </c>
      <c r="E52" s="12"/>
      <c r="F52" s="14">
        <v>5</v>
      </c>
      <c r="G52" s="12"/>
      <c r="H52" s="12"/>
      <c r="J52" s="15" t="str">
        <f t="shared" si="0"/>
        <v/>
      </c>
      <c r="N52" s="4">
        <f t="shared" si="1"/>
        <v>2151</v>
      </c>
      <c r="O52" s="4">
        <f t="shared" si="2"/>
        <v>430.2</v>
      </c>
      <c r="P52" s="16">
        <f t="shared" si="3"/>
        <v>163.5</v>
      </c>
    </row>
    <row r="53" spans="1:16">
      <c r="A53" s="12" t="s">
        <v>152</v>
      </c>
      <c r="B53" s="12" t="s">
        <v>114</v>
      </c>
      <c r="C53" s="13">
        <v>21456</v>
      </c>
      <c r="D53" s="13">
        <v>25597</v>
      </c>
      <c r="E53" s="12"/>
      <c r="F53" s="14">
        <v>1</v>
      </c>
      <c r="G53" s="12"/>
      <c r="H53" s="12"/>
      <c r="J53" s="15" t="str">
        <f t="shared" si="0"/>
        <v/>
      </c>
      <c r="N53" s="4">
        <f t="shared" si="1"/>
        <v>4141</v>
      </c>
      <c r="O53" s="4">
        <f t="shared" si="2"/>
        <v>4141</v>
      </c>
      <c r="P53" s="16">
        <f t="shared" si="3"/>
        <v>1573.6</v>
      </c>
    </row>
    <row r="54" spans="1:16">
      <c r="A54" s="12" t="s">
        <v>105</v>
      </c>
      <c r="B54" s="12" t="s">
        <v>106</v>
      </c>
      <c r="C54" s="13">
        <v>9977</v>
      </c>
      <c r="D54" s="13">
        <v>13108</v>
      </c>
      <c r="E54" s="12"/>
      <c r="F54" s="14">
        <v>3</v>
      </c>
      <c r="G54" s="12"/>
      <c r="H54" s="12"/>
      <c r="J54" s="15" t="str">
        <f t="shared" si="0"/>
        <v/>
      </c>
      <c r="N54" s="4">
        <f t="shared" si="1"/>
        <v>3131</v>
      </c>
      <c r="O54" s="4">
        <f t="shared" si="2"/>
        <v>1043.6666666666667</v>
      </c>
      <c r="P54" s="16">
        <f t="shared" si="3"/>
        <v>396.6</v>
      </c>
    </row>
    <row r="55" spans="1:16">
      <c r="A55" s="12" t="s">
        <v>105</v>
      </c>
      <c r="B55" s="12" t="s">
        <v>157</v>
      </c>
      <c r="C55" s="13">
        <v>8071</v>
      </c>
      <c r="D55" s="13">
        <v>12919</v>
      </c>
      <c r="E55" s="12"/>
      <c r="F55" s="14">
        <v>3</v>
      </c>
      <c r="G55" s="12"/>
      <c r="H55" s="12"/>
      <c r="J55" s="15" t="str">
        <f t="shared" si="0"/>
        <v/>
      </c>
      <c r="N55" s="4">
        <f t="shared" si="1"/>
        <v>4848</v>
      </c>
      <c r="O55" s="4">
        <f t="shared" si="2"/>
        <v>1616</v>
      </c>
      <c r="P55" s="16">
        <f t="shared" si="3"/>
        <v>614.1</v>
      </c>
    </row>
    <row r="56" spans="1:16">
      <c r="A56" s="12" t="s">
        <v>129</v>
      </c>
      <c r="B56" s="12" t="s">
        <v>56</v>
      </c>
      <c r="C56" s="13">
        <v>13047</v>
      </c>
      <c r="D56" s="13">
        <v>14360</v>
      </c>
      <c r="E56" s="12"/>
      <c r="F56" s="14">
        <v>3</v>
      </c>
      <c r="G56" s="12"/>
      <c r="H56" s="12"/>
      <c r="J56" s="15" t="str">
        <f t="shared" si="0"/>
        <v/>
      </c>
      <c r="N56" s="4">
        <f t="shared" si="1"/>
        <v>1313</v>
      </c>
      <c r="O56" s="4">
        <f t="shared" si="2"/>
        <v>437.66666666666669</v>
      </c>
      <c r="P56" s="16">
        <f t="shared" si="3"/>
        <v>166.3</v>
      </c>
    </row>
    <row r="57" spans="1:16">
      <c r="A57" s="12" t="s">
        <v>137</v>
      </c>
      <c r="B57" s="12" t="s">
        <v>138</v>
      </c>
      <c r="C57" s="13">
        <v>14334</v>
      </c>
      <c r="D57" s="13">
        <v>18980</v>
      </c>
      <c r="E57" s="12"/>
      <c r="F57" s="14">
        <v>5</v>
      </c>
      <c r="G57" s="12"/>
      <c r="H57" s="12"/>
      <c r="J57" s="15" t="str">
        <f t="shared" si="0"/>
        <v/>
      </c>
      <c r="N57" s="4">
        <f t="shared" si="1"/>
        <v>4646</v>
      </c>
      <c r="O57" s="4">
        <f t="shared" si="2"/>
        <v>929.2</v>
      </c>
      <c r="P57" s="16">
        <f t="shared" si="3"/>
        <v>353.1</v>
      </c>
    </row>
    <row r="58" spans="1:16">
      <c r="A58" s="12" t="s">
        <v>137</v>
      </c>
      <c r="B58" s="12" t="s">
        <v>97</v>
      </c>
      <c r="C58" s="13">
        <v>13866</v>
      </c>
      <c r="D58" s="13">
        <v>15370</v>
      </c>
      <c r="E58" s="12"/>
      <c r="F58" s="14">
        <v>4</v>
      </c>
      <c r="G58" s="12"/>
      <c r="H58" s="12"/>
      <c r="J58" s="15" t="str">
        <f t="shared" si="0"/>
        <v/>
      </c>
      <c r="N58" s="4">
        <f t="shared" si="1"/>
        <v>1504</v>
      </c>
      <c r="O58" s="4">
        <f t="shared" si="2"/>
        <v>376</v>
      </c>
      <c r="P58" s="16">
        <f t="shared" si="3"/>
        <v>142.9</v>
      </c>
    </row>
    <row r="59" spans="1:16">
      <c r="A59" s="12" t="s">
        <v>149</v>
      </c>
      <c r="B59" s="12" t="s">
        <v>150</v>
      </c>
      <c r="C59" s="13">
        <v>13398</v>
      </c>
      <c r="D59" s="13">
        <v>16226</v>
      </c>
      <c r="E59" s="12"/>
      <c r="F59" s="14">
        <v>1</v>
      </c>
      <c r="G59" s="12"/>
      <c r="H59" s="12"/>
      <c r="J59" s="15" t="str">
        <f t="shared" si="0"/>
        <v/>
      </c>
      <c r="N59" s="4">
        <f t="shared" si="1"/>
        <v>2828</v>
      </c>
      <c r="O59" s="4">
        <f t="shared" si="2"/>
        <v>2828</v>
      </c>
      <c r="P59" s="16">
        <f t="shared" si="3"/>
        <v>1074.6500000000001</v>
      </c>
    </row>
    <row r="60" spans="1:16">
      <c r="A60" s="12" t="s">
        <v>130</v>
      </c>
      <c r="B60" s="12" t="s">
        <v>18</v>
      </c>
      <c r="C60" s="13">
        <v>2369</v>
      </c>
      <c r="D60" s="13">
        <v>5803</v>
      </c>
      <c r="E60" s="12"/>
      <c r="F60" s="14">
        <v>3</v>
      </c>
      <c r="G60" s="12"/>
      <c r="H60" s="12"/>
      <c r="J60" s="15" t="str">
        <f t="shared" si="0"/>
        <v/>
      </c>
      <c r="N60" s="4">
        <f t="shared" si="1"/>
        <v>3434</v>
      </c>
      <c r="O60" s="4">
        <f t="shared" si="2"/>
        <v>1144.6666666666667</v>
      </c>
      <c r="P60" s="16">
        <f t="shared" si="3"/>
        <v>434.95</v>
      </c>
    </row>
    <row r="61" spans="1:16">
      <c r="A61" s="12" t="s">
        <v>118</v>
      </c>
      <c r="B61" s="12" t="s">
        <v>119</v>
      </c>
      <c r="C61" s="13">
        <v>4417</v>
      </c>
      <c r="D61" s="13">
        <v>5730</v>
      </c>
      <c r="E61" s="12"/>
      <c r="F61" s="14">
        <v>1</v>
      </c>
      <c r="G61" s="12"/>
      <c r="H61" s="12"/>
      <c r="J61" s="15" t="str">
        <f t="shared" si="0"/>
        <v/>
      </c>
      <c r="N61" s="4">
        <f t="shared" si="1"/>
        <v>1313</v>
      </c>
      <c r="O61" s="4">
        <f t="shared" si="2"/>
        <v>1313</v>
      </c>
      <c r="P61" s="16">
        <f t="shared" si="3"/>
        <v>498.95</v>
      </c>
    </row>
  </sheetData>
  <mergeCells count="1">
    <mergeCell ref="C5:D5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Velotour</vt:lpstr>
      <vt:lpstr>Zeugnis</vt:lpstr>
      <vt:lpstr>Kaufpreis</vt:lpstr>
      <vt:lpstr>Heizgebühren</vt:lpstr>
    </vt:vector>
  </TitlesOfParts>
  <Company>lasti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Runden</dc:title>
  <dc:creator>Jürg Lippuner</dc:creator>
  <cp:lastModifiedBy>Jürg Lippuner</cp:lastModifiedBy>
  <dcterms:created xsi:type="dcterms:W3CDTF">2004-04-18T11:34:12Z</dcterms:created>
  <dcterms:modified xsi:type="dcterms:W3CDTF">2014-11-25T13:15:54Z</dcterms:modified>
</cp:coreProperties>
</file>