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BAA68CBC-8CE2-480F-8E63-FB7B83945732}" xr6:coauthVersionLast="47" xr6:coauthVersionMax="47" xr10:uidLastSave="{00000000-0000-0000-0000-000000000000}"/>
  <bookViews>
    <workbookView xWindow="-110" yWindow="-110" windowWidth="38620" windowHeight="21100" tabRatio="861" xr2:uid="{00000000-000D-0000-FFFF-FFFF00000000}"/>
  </bookViews>
  <sheets>
    <sheet name="Info" sheetId="19" r:id="rId1"/>
    <sheet name="1. Bibliothek" sheetId="20" r:id="rId2"/>
    <sheet name="1. Einleitung (Lösung)" sheetId="21" state="hidden" r:id="rId3"/>
    <sheet name="2. Mitarbeiterumsätze" sheetId="15" r:id="rId4"/>
    <sheet name="3. Warengruppen" sheetId="4" r:id="rId5"/>
    <sheet name="4. Produkte" sheetId="1" r:id="rId6"/>
    <sheet name="5. Optimale Menge" sheetId="5" r:id="rId7"/>
    <sheet name="6. Umsatzübersicht" sheetId="6" r:id="rId8"/>
  </sheets>
  <externalReferences>
    <externalReference r:id="rId9"/>
  </externalReferences>
  <definedNames>
    <definedName name="_xlnm.Print_Area" localSheetId="4">'3. Warengruppen'!$A$4:$H$367</definedName>
    <definedName name="_xlnm.Print_Area" localSheetId="5">'4. Produkte'!$A$4:$F$20</definedName>
    <definedName name="Formeln">[1]Einmaleins!$M$3,[1]Einmaleins!$B$4:$K$13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5" l="1"/>
  <c r="A13" i="5"/>
  <c r="A9" i="5"/>
  <c r="E12" i="21" l="1"/>
  <c r="E8" i="21"/>
  <c r="E5" i="21"/>
  <c r="E10" i="21" s="1"/>
  <c r="E3" i="21"/>
  <c r="K4" i="20" l="1"/>
  <c r="K5" i="20"/>
  <c r="K6" i="20"/>
  <c r="K7" i="20"/>
  <c r="K8" i="20"/>
  <c r="K9" i="20"/>
  <c r="K10" i="20"/>
  <c r="K11" i="20"/>
  <c r="K3" i="20"/>
  <c r="L11" i="20"/>
  <c r="L10" i="20"/>
  <c r="L9" i="20"/>
  <c r="L8" i="20"/>
  <c r="L7" i="20"/>
  <c r="L6" i="20"/>
  <c r="L5" i="20"/>
  <c r="L4" i="20"/>
  <c r="L3" i="20"/>
  <c r="G4" i="20"/>
  <c r="G8" i="20"/>
  <c r="G11" i="20"/>
  <c r="G5" i="20"/>
  <c r="G7" i="20"/>
  <c r="G10" i="20"/>
  <c r="G6" i="20"/>
  <c r="G9" i="20"/>
  <c r="G3" i="20"/>
  <c r="L117" i="6" l="1"/>
  <c r="G116" i="6"/>
  <c r="H116" i="6"/>
  <c r="I116" i="6"/>
  <c r="J113" i="6"/>
  <c r="J114" i="6"/>
  <c r="J115" i="6"/>
  <c r="J116" i="6"/>
  <c r="B116" i="6"/>
  <c r="C116" i="6"/>
  <c r="D116" i="6"/>
  <c r="G112" i="6"/>
  <c r="J112" i="6" s="1"/>
  <c r="H112" i="6"/>
  <c r="I112" i="6"/>
  <c r="J109" i="6"/>
  <c r="J110" i="6"/>
  <c r="J111" i="6"/>
  <c r="B112" i="6"/>
  <c r="C112" i="6"/>
  <c r="D112" i="6"/>
  <c r="G108" i="6"/>
  <c r="H108" i="6"/>
  <c r="I108" i="6"/>
  <c r="J104" i="6"/>
  <c r="J105" i="6"/>
  <c r="J106" i="6"/>
  <c r="L106" i="6" s="1"/>
  <c r="J107" i="6"/>
  <c r="J108" i="6"/>
  <c r="B108" i="6"/>
  <c r="C108" i="6"/>
  <c r="D108" i="6"/>
  <c r="E115" i="6"/>
  <c r="F115" i="6" s="1"/>
  <c r="E114" i="6"/>
  <c r="F114" i="6" s="1"/>
  <c r="E113" i="6"/>
  <c r="E116" i="6" s="1"/>
  <c r="E111" i="6"/>
  <c r="F111" i="6" s="1"/>
  <c r="E110" i="6"/>
  <c r="F110" i="6" s="1"/>
  <c r="E109" i="6"/>
  <c r="E107" i="6"/>
  <c r="F107" i="6" s="1"/>
  <c r="E106" i="6"/>
  <c r="F106" i="6" s="1"/>
  <c r="E105" i="6"/>
  <c r="F105" i="6" s="1"/>
  <c r="E104" i="6"/>
  <c r="E108" i="6" s="1"/>
  <c r="B110" i="1"/>
  <c r="B112" i="1" s="1"/>
  <c r="C110" i="1"/>
  <c r="C114" i="1" s="1"/>
  <c r="D110" i="1"/>
  <c r="D112" i="1" s="1"/>
  <c r="E110" i="1"/>
  <c r="E114" i="1" s="1"/>
  <c r="F106" i="1"/>
  <c r="F107" i="1"/>
  <c r="F108" i="1"/>
  <c r="F109" i="1"/>
  <c r="F107" i="4"/>
  <c r="G107" i="4" s="1"/>
  <c r="F108" i="4"/>
  <c r="G108" i="4" s="1"/>
  <c r="F109" i="4"/>
  <c r="G109" i="4" s="1"/>
  <c r="F110" i="4"/>
  <c r="G110" i="4" s="1"/>
  <c r="F111" i="4"/>
  <c r="G111" i="4" s="1"/>
  <c r="F112" i="4"/>
  <c r="G112" i="4" s="1"/>
  <c r="F113" i="4"/>
  <c r="G113" i="4" s="1"/>
  <c r="F114" i="4"/>
  <c r="G114" i="4" s="1"/>
  <c r="F115" i="4"/>
  <c r="G115" i="4" s="1"/>
  <c r="F116" i="4"/>
  <c r="G116" i="4" s="1"/>
  <c r="F117" i="4"/>
  <c r="G117" i="4" s="1"/>
  <c r="F118" i="4"/>
  <c r="G118" i="4" s="1"/>
  <c r="F119" i="4"/>
  <c r="G119" i="4" s="1"/>
  <c r="F120" i="4"/>
  <c r="G120" i="4" s="1"/>
  <c r="F121" i="4"/>
  <c r="G121" i="4" s="1"/>
  <c r="F122" i="4"/>
  <c r="G122" i="4" s="1"/>
  <c r="F106" i="4"/>
  <c r="G106" i="4" s="1"/>
  <c r="C111" i="5"/>
  <c r="C114" i="5" s="1"/>
  <c r="C115" i="5" s="1"/>
  <c r="C118" i="5" s="1"/>
  <c r="D117" i="15"/>
  <c r="C117" i="15"/>
  <c r="B117" i="15"/>
  <c r="D116" i="15"/>
  <c r="C116" i="15"/>
  <c r="B116" i="15"/>
  <c r="D115" i="15"/>
  <c r="C115" i="15"/>
  <c r="B115" i="15"/>
  <c r="D113" i="15"/>
  <c r="C113" i="15"/>
  <c r="B113" i="15"/>
  <c r="E111" i="15"/>
  <c r="E110" i="15"/>
  <c r="E109" i="15"/>
  <c r="E108" i="15"/>
  <c r="E107" i="15"/>
  <c r="E106" i="15"/>
  <c r="E117" i="15" s="1"/>
  <c r="D118" i="6" l="1"/>
  <c r="C118" i="6"/>
  <c r="E112" i="6"/>
  <c r="F112" i="6" s="1"/>
  <c r="F108" i="6"/>
  <c r="L108" i="6" s="1"/>
  <c r="I118" i="6"/>
  <c r="E118" i="6"/>
  <c r="H118" i="6"/>
  <c r="G118" i="6"/>
  <c r="L111" i="6"/>
  <c r="L107" i="6"/>
  <c r="L105" i="6"/>
  <c r="L112" i="6"/>
  <c r="L110" i="6"/>
  <c r="L114" i="6"/>
  <c r="L115" i="6"/>
  <c r="F104" i="6"/>
  <c r="L104" i="6" s="1"/>
  <c r="F109" i="6"/>
  <c r="L109" i="6" s="1"/>
  <c r="F113" i="6"/>
  <c r="L113" i="6" s="1"/>
  <c r="F116" i="6"/>
  <c r="F118" i="6" s="1"/>
  <c r="J118" i="6"/>
  <c r="B118" i="6"/>
  <c r="E116" i="15"/>
  <c r="F110" i="1"/>
  <c r="C112" i="1"/>
  <c r="E112" i="1"/>
  <c r="F112" i="1" s="1"/>
  <c r="B114" i="1"/>
  <c r="D114" i="1"/>
  <c r="E113" i="15"/>
  <c r="E115" i="15"/>
  <c r="L118" i="6" l="1"/>
  <c r="L116" i="6"/>
  <c r="F114" i="1"/>
  <c r="A10" i="5"/>
  <c r="A14" i="5"/>
  <c r="A17" i="5"/>
  <c r="E6" i="6"/>
  <c r="E7" i="6"/>
  <c r="E8" i="6"/>
  <c r="E9" i="6"/>
  <c r="E11" i="6"/>
  <c r="E12" i="6"/>
  <c r="E13" i="6"/>
  <c r="E15" i="6"/>
  <c r="E16" i="6"/>
  <c r="E17" i="6"/>
</calcChain>
</file>

<file path=xl/sharedStrings.xml><?xml version="1.0" encoding="utf-8"?>
<sst xmlns="http://schemas.openxmlformats.org/spreadsheetml/2006/main" count="523" uniqueCount="345">
  <si>
    <t>Produkt A</t>
  </si>
  <si>
    <t>Produkt B</t>
  </si>
  <si>
    <t>Produkt C</t>
  </si>
  <si>
    <t>Produkt D</t>
  </si>
  <si>
    <t>Total</t>
  </si>
  <si>
    <t>Produktionskosten je Stück</t>
  </si>
  <si>
    <t>Verkaufspreis je Stück</t>
  </si>
  <si>
    <t>Absatz in Stück</t>
  </si>
  <si>
    <t>Januar</t>
  </si>
  <si>
    <t>Februar</t>
  </si>
  <si>
    <t>März</t>
  </si>
  <si>
    <t>April</t>
  </si>
  <si>
    <t>Gesamt</t>
  </si>
  <si>
    <t>Umsatz in Franken</t>
  </si>
  <si>
    <t>Gewinn</t>
  </si>
  <si>
    <t>Verkaufsstatistik nach Warengruppen</t>
  </si>
  <si>
    <t>Filiale</t>
  </si>
  <si>
    <t>Warengruppe</t>
  </si>
  <si>
    <t>Stück</t>
  </si>
  <si>
    <t>Umsatz</t>
  </si>
  <si>
    <t>Kosten</t>
  </si>
  <si>
    <t>Gewinn/Stck.</t>
  </si>
  <si>
    <t>Mainz</t>
  </si>
  <si>
    <t>Textil</t>
  </si>
  <si>
    <t>Berlin</t>
  </si>
  <si>
    <t>München</t>
  </si>
  <si>
    <t>Lebensmittel</t>
  </si>
  <si>
    <t>Kiel</t>
  </si>
  <si>
    <t>Hamburg</t>
  </si>
  <si>
    <t>Elektro</t>
  </si>
  <si>
    <t>Frankfurt</t>
  </si>
  <si>
    <t>Stuttgart</t>
  </si>
  <si>
    <t>Köln</t>
  </si>
  <si>
    <t xml:space="preserve"> </t>
  </si>
  <si>
    <t>Bonn</t>
  </si>
  <si>
    <t>Rostock</t>
  </si>
  <si>
    <t>Leipzig</t>
  </si>
  <si>
    <t>Wiesbaden</t>
  </si>
  <si>
    <t>Seifenfabrik</t>
  </si>
  <si>
    <t>Analyse der optimalen Menge bei vorgegebenem Gewinn</t>
  </si>
  <si>
    <t xml:space="preserve">   Verkaufspreis der Seife</t>
  </si>
  <si>
    <t xml:space="preserve">   Menge</t>
  </si>
  <si>
    <t>Filialen</t>
  </si>
  <si>
    <t>Gemüse</t>
  </si>
  <si>
    <t>Äpfel</t>
  </si>
  <si>
    <t>Birnen</t>
  </si>
  <si>
    <t>Obst</t>
  </si>
  <si>
    <t>Food</t>
  </si>
  <si>
    <t>Wein</t>
  </si>
  <si>
    <t>Bier</t>
  </si>
  <si>
    <t>Saft</t>
  </si>
  <si>
    <t>Getränke</t>
  </si>
  <si>
    <t>Bremen</t>
  </si>
  <si>
    <t>Hannover</t>
  </si>
  <si>
    <t>Nord</t>
  </si>
  <si>
    <t>Mitte</t>
  </si>
  <si>
    <t>Nürnberg</t>
  </si>
  <si>
    <t>Süd</t>
  </si>
  <si>
    <t>Fügen Sie die Formeln zur Errechnung der folgenden Grössen ein!</t>
  </si>
  <si>
    <t>Aufgabe:</t>
  </si>
  <si>
    <t>Lösung</t>
  </si>
  <si>
    <t>Umsätze der Aussendienstmitarbeiter</t>
  </si>
  <si>
    <t>Berner</t>
  </si>
  <si>
    <t>Haneis</t>
  </si>
  <si>
    <t>Müller</t>
  </si>
  <si>
    <t>Gantenbein</t>
  </si>
  <si>
    <t>Frick</t>
  </si>
  <si>
    <t>Oehri</t>
  </si>
  <si>
    <t>Minimum</t>
  </si>
  <si>
    <t>Maximum</t>
  </si>
  <si>
    <t>Durchschnitt</t>
  </si>
  <si>
    <t>in E3:   Addition Zelle A3 und C3</t>
  </si>
  <si>
    <t>in E5:   Summe der Zeile 5</t>
  </si>
  <si>
    <t>in E8:    Summe der roten Zahlen</t>
  </si>
  <si>
    <t xml:space="preserve">in E10:  Ergebnis «blau» minus  Ergebnis «rot»   </t>
  </si>
  <si>
    <t xml:space="preserve">in E 12: Gesamtsumme der Bereiche A3:A7 und C3:C7 (Bereiche in Summenfunktion durch Semikolon trennen!) </t>
  </si>
  <si>
    <t>Füllen Sie die gelben Flächen mit entsprechenden Formeln aus.</t>
  </si>
  <si>
    <t>Quartal 1</t>
  </si>
  <si>
    <t>Absatzzahlen in kg bzw. Litern</t>
  </si>
  <si>
    <t>Formeln und Funktionen</t>
  </si>
  <si>
    <t>Übungstabellen zu</t>
  </si>
  <si>
    <t>Titel</t>
  </si>
  <si>
    <t>Jahr</t>
  </si>
  <si>
    <t>ISB-Nummer</t>
  </si>
  <si>
    <t>Preis</t>
  </si>
  <si>
    <t>Ausgabe</t>
  </si>
  <si>
    <t>Seiten</t>
  </si>
  <si>
    <t>Anmerkungen</t>
  </si>
  <si>
    <t>Das Buch vom Stretching</t>
  </si>
  <si>
    <t>3-576-03416-1</t>
  </si>
  <si>
    <t>Handbuch Sportlerernährung</t>
  </si>
  <si>
    <t>3-499-18762-1</t>
  </si>
  <si>
    <t>Bodytrainer Bauch, Taille, Hüfte</t>
  </si>
  <si>
    <t>3-499-19407-4</t>
  </si>
  <si>
    <t>Gesunder Rücken</t>
  </si>
  <si>
    <t>Bodytrainer Brust und Arme</t>
  </si>
  <si>
    <t>3-499-19408-2</t>
  </si>
  <si>
    <t>Prävention, Rehabilitation im Sport</t>
  </si>
  <si>
    <t>3-499-18626-8</t>
  </si>
  <si>
    <t>Spielerisch zur Kondition</t>
  </si>
  <si>
    <t>3-8068-1214-4</t>
  </si>
  <si>
    <t>Badminton heute</t>
  </si>
  <si>
    <t>3-9800795-0-3</t>
  </si>
  <si>
    <t>Sicher leben</t>
  </si>
  <si>
    <t>Der Sport Brockhaus</t>
  </si>
  <si>
    <t>3-7653-0392-5</t>
  </si>
  <si>
    <t>The basic principles of athletic taping</t>
  </si>
  <si>
    <t>Gymnastik aber richtig: Muskelfunktionstests</t>
  </si>
  <si>
    <t>Muskelfunktionstests</t>
  </si>
  <si>
    <t>Anatomischer Atlas des Menschen</t>
  </si>
  <si>
    <t>3-437-00405-0</t>
  </si>
  <si>
    <t>Funktionelles Bewegungstraining</t>
  </si>
  <si>
    <t>3-89284-501-8</t>
  </si>
  <si>
    <t>Sport treiben - gesund bleiben</t>
  </si>
  <si>
    <t>Stretching</t>
  </si>
  <si>
    <t>3-85833-418-9</t>
  </si>
  <si>
    <t>Spiel- und Übungsformen im Schwimmen</t>
  </si>
  <si>
    <t>3-7780-6214-X</t>
  </si>
  <si>
    <t>1000 Spiel- und Übungsformen</t>
  </si>
  <si>
    <t>Spiel- und Übungsformen im Tennis</t>
  </si>
  <si>
    <t>3-7780-6224-7</t>
  </si>
  <si>
    <t>Spiel- und Übungsformen in der Leichtathletik</t>
  </si>
  <si>
    <t>3-7780-6236-0</t>
  </si>
  <si>
    <t>Spiel- und Übungsformen im Volleyball</t>
  </si>
  <si>
    <t>3-7780-6255-7</t>
  </si>
  <si>
    <t>1001 Spiel- und Übungsformen</t>
  </si>
  <si>
    <t>Spiel- und Übungsformen im Eislaufen und Eishockey</t>
  </si>
  <si>
    <t>3-7780-6272-7</t>
  </si>
  <si>
    <t>Spiel- und Übungsformen im Geräteturnen</t>
  </si>
  <si>
    <t>3-7780-6285-9</t>
  </si>
  <si>
    <t>Spiel- und Übungsformen im Fussball</t>
  </si>
  <si>
    <t>3-7780-6291-3</t>
  </si>
  <si>
    <t>Spiel- und Übungsformen für Behinderte</t>
  </si>
  <si>
    <t>3-7780-6301-4</t>
  </si>
  <si>
    <t>Spiel- und Übungsformen im Badminton</t>
  </si>
  <si>
    <t>3-7780-6313-8</t>
  </si>
  <si>
    <t>Spiel- und Übungsformen in der Freizeit</t>
  </si>
  <si>
    <t>Spiel- und Übungsformen für Senioren</t>
  </si>
  <si>
    <t>3-7780-6331-6</t>
  </si>
  <si>
    <t>Spiel- und Übungsformen im Tischtennis</t>
  </si>
  <si>
    <t>3-7780-6342-1</t>
  </si>
  <si>
    <t>Spiel- und Kombinationsformen in vielen Sportarten</t>
  </si>
  <si>
    <t>3-7780-6352-9</t>
  </si>
  <si>
    <t>Spiel- und Übungsformen im Skifahren und -langlauf</t>
  </si>
  <si>
    <t>3-7780-6371-5</t>
  </si>
  <si>
    <t>Tischtennis Die offiziellen Regeln</t>
  </si>
  <si>
    <t>3-8068-1252-7</t>
  </si>
  <si>
    <t>Hallenhandball</t>
  </si>
  <si>
    <t>3-7941-2519-3</t>
  </si>
  <si>
    <t>Technik, Taktik, Systematik, Varianten</t>
  </si>
  <si>
    <t>Basketball</t>
  </si>
  <si>
    <t>Schülersport</t>
  </si>
  <si>
    <t>Bewegung &amp; Sport zur Prävention &amp; Rehabilitation</t>
  </si>
  <si>
    <t>3-89284-503-4</t>
  </si>
  <si>
    <t>Hilfe bei Rückenschmerzen</t>
  </si>
  <si>
    <t>3-89284-210-8</t>
  </si>
  <si>
    <t>Die Wirbelsäule: Prävention &amp; Rehabilitation durch Bewegung &amp; Entspannung</t>
  </si>
  <si>
    <t>3-89284-504-2</t>
  </si>
  <si>
    <t>Spiel- und Übungsformen für Sportarten mit Zukunft</t>
  </si>
  <si>
    <t>3-7780-6361-8</t>
  </si>
  <si>
    <t>Spiel- und Übungsformen auf Rollen und Rädern</t>
  </si>
  <si>
    <t>Spiel- und Übungsformen im Basketball</t>
  </si>
  <si>
    <t>3-7780-6263-8</t>
  </si>
  <si>
    <t>Spiel- und Übungsformen für den Fussball-Torhüter</t>
  </si>
  <si>
    <t>3-7780-6391-X</t>
  </si>
  <si>
    <t>Trainingslehre</t>
  </si>
  <si>
    <t>3-7941-1886-3</t>
  </si>
  <si>
    <t>Bewegungslehre</t>
  </si>
  <si>
    <t>3-7941-2533-9</t>
  </si>
  <si>
    <t>Sportphysiologie I</t>
  </si>
  <si>
    <t>3-7941-2123-6</t>
  </si>
  <si>
    <t>Sportphysiologie II</t>
  </si>
  <si>
    <t>3-7941-2124-4</t>
  </si>
  <si>
    <t>Sportphysiologie III</t>
  </si>
  <si>
    <t>3-7941-2482-0</t>
  </si>
  <si>
    <t>Doping im Sport</t>
  </si>
  <si>
    <t>Trainer - Information 22</t>
  </si>
  <si>
    <t>Technikorientiertes Konditionstraining</t>
  </si>
  <si>
    <t>Trainer - Information 25</t>
  </si>
  <si>
    <t>Bewegungslernen im (Leistungs-)Sport</t>
  </si>
  <si>
    <t>Trainer - Information 18</t>
  </si>
  <si>
    <t>Stress und Angst im Sport</t>
  </si>
  <si>
    <t>Trainer - Information 16</t>
  </si>
  <si>
    <t>Offizielle Basketballregeln</t>
  </si>
  <si>
    <t>Leistungsphysiologie</t>
  </si>
  <si>
    <t>3-13-462404-4</t>
  </si>
  <si>
    <t>Backademy</t>
  </si>
  <si>
    <t>Die Skateboardschule</t>
  </si>
  <si>
    <t>3-927913-41-3</t>
  </si>
  <si>
    <t>Leitfaden für Lehrer, Trainer, Übungsleiter und Einsteiger</t>
  </si>
  <si>
    <t>Akrobatik: Vom Anfänger zum Könner</t>
  </si>
  <si>
    <t>3-499-18628-4</t>
  </si>
  <si>
    <t>Akrobatik</t>
  </si>
  <si>
    <t>3-89124-133-X</t>
  </si>
  <si>
    <t>Training, Technik, Inszenierung</t>
  </si>
  <si>
    <t>Gymnastik aber richtig</t>
  </si>
  <si>
    <t>Das Buch zur Medizintournee</t>
  </si>
  <si>
    <t>3-89284-602-2</t>
  </si>
  <si>
    <t>Krebserkrankungen, Wünschelrute und Erdstrahlen, Bluthochdruck, Wenn der Darm verrückt spielt</t>
  </si>
  <si>
    <t>Fit wie ein Turnschuh</t>
  </si>
  <si>
    <t>3-85914-651-3</t>
  </si>
  <si>
    <t>Durch Ernährung und Walking zu Gelassenheit und Lebensernergie</t>
  </si>
  <si>
    <t>Perfektes Körpertraining</t>
  </si>
  <si>
    <t>3-8254-0459-5</t>
  </si>
  <si>
    <t>Ein Leitfaden für modernes Krafttraining</t>
  </si>
  <si>
    <t>Fundamentum des Geräteturnens</t>
  </si>
  <si>
    <t>3-927091-08-1</t>
  </si>
  <si>
    <t>Trainingsprogramm für Lauf-Anfänger</t>
  </si>
  <si>
    <t>3-89284-302-3</t>
  </si>
  <si>
    <t>Praktische Orthopädie: Überlastungsschäden im Sport</t>
  </si>
  <si>
    <t>3-13-794901-7</t>
  </si>
  <si>
    <t>Band 23: 32. Fortbildungstagung des Berufsverbandes der Ärzte für Orthopädie e.V. (28.11.-1.12.1991)</t>
  </si>
  <si>
    <t>Alles über die Kunst des Jonglierens</t>
  </si>
  <si>
    <t>3-7701-2214-3</t>
  </si>
  <si>
    <t>Das grosse Diabolo-Buch</t>
  </si>
  <si>
    <t>3-7701-3120-7</t>
  </si>
  <si>
    <t>Über 100 Tricks für Anfänger und Fortgeschrittene</t>
  </si>
  <si>
    <t>Kinder- und Jugendfussball</t>
  </si>
  <si>
    <t>3-89124-120-8</t>
  </si>
  <si>
    <t>Skateboarding Know-How</t>
  </si>
  <si>
    <t>3-405-14140-0</t>
  </si>
  <si>
    <t>Die heimliche Bürogymnastik</t>
  </si>
  <si>
    <t>3-328-00525-0</t>
  </si>
  <si>
    <t>66 Übungen im Sitzen</t>
  </si>
  <si>
    <t>Das Bumerang-Buch</t>
  </si>
  <si>
    <t>3-548-34816-5</t>
  </si>
  <si>
    <t>Schwimmen Leistend spielen . spielend leisten</t>
  </si>
  <si>
    <t>3-7780-9641-9</t>
  </si>
  <si>
    <t>Schriftenreihe zur Praxis der Leibeserziehung und des Sports</t>
  </si>
  <si>
    <t>Verletzungen im Sport</t>
  </si>
  <si>
    <t>3-7691-0135-9</t>
  </si>
  <si>
    <t>Handbuch der Sportverletzungen und Sportschäden für Sportler, Übungsleiter und Ärzte</t>
  </si>
  <si>
    <t>Sportbiologie</t>
  </si>
  <si>
    <t>3-88429-132-7</t>
  </si>
  <si>
    <t>Optimales Training</t>
  </si>
  <si>
    <t>3-88429-179-3</t>
  </si>
  <si>
    <t>Leistungsphysiologische Trainingslehre - Unter besonderer Berücksichtigung des Kinder- und Jugendtrainings</t>
  </si>
  <si>
    <t>Akupressur</t>
  </si>
  <si>
    <t>3-576-02497-2</t>
  </si>
  <si>
    <t>Sport-Anatomie und Bewegungslehre</t>
  </si>
  <si>
    <t>3-7945-1255-3</t>
  </si>
  <si>
    <t>Gymnastik für die Wirbelsäule</t>
  </si>
  <si>
    <t>3-7760-1212-9</t>
  </si>
  <si>
    <t>Praktische Übungen für jeden Tag</t>
  </si>
  <si>
    <t>Rundum fit - mach mit</t>
  </si>
  <si>
    <t>3-89437-228-1</t>
  </si>
  <si>
    <t>Sportphysiologie</t>
  </si>
  <si>
    <t>3-7941-2899-9</t>
  </si>
  <si>
    <t>Ordner mit Folien und Beiheft</t>
  </si>
  <si>
    <t>Sitzen als Belastung</t>
  </si>
  <si>
    <t>Frisbee</t>
  </si>
  <si>
    <t>3-7679-0217-6</t>
  </si>
  <si>
    <t>Freizeitspass und Wettkampfsport</t>
  </si>
  <si>
    <t>Biomechanik Für Nicht-Biomechaniker</t>
  </si>
  <si>
    <t>3-928148-06-0</t>
  </si>
  <si>
    <t>Alltägliche bewegungstechnisch-sportpraktische Aspekte</t>
  </si>
  <si>
    <t>Erfolg mit beiden Seiten</t>
  </si>
  <si>
    <t>Ganzheitliche Ballspielerziehung Übungssammlung</t>
  </si>
  <si>
    <t>Schriftliche Arbeit zur Erlangung des eidg. Turn- und Sportlehrerdiploms II</t>
  </si>
  <si>
    <t>Handball Spielen Lernen</t>
  </si>
  <si>
    <t>Handball Besser spielen</t>
  </si>
  <si>
    <t>Tischtennis</t>
  </si>
  <si>
    <t>3-499-17013-2</t>
  </si>
  <si>
    <t>Training, Technik, Taktik</t>
  </si>
  <si>
    <t>100 Spiele mit dem Fussball und Medizinball</t>
  </si>
  <si>
    <t>3-7853-1454-X</t>
  </si>
  <si>
    <t>Fussballtraining</t>
  </si>
  <si>
    <t>Snowboard</t>
  </si>
  <si>
    <t>3-7688-0633-2</t>
  </si>
  <si>
    <t>Kaufberatung, Fahrtechnik, Freestyle, Wettkämpfe</t>
  </si>
  <si>
    <t>Klettergärten Nordbünden Sarganserland</t>
  </si>
  <si>
    <t>Baseball entdecken</t>
  </si>
  <si>
    <t>Eine Aufbaureihe</t>
  </si>
  <si>
    <t>Baseball verständlich gemacht</t>
  </si>
  <si>
    <t>3-7679-0337-7</t>
  </si>
  <si>
    <t>Badminton "Alles Clear?"</t>
  </si>
  <si>
    <t>Schlagschule, Laufschule und Spielschule des Badminton</t>
  </si>
  <si>
    <t>Leichtathletik-Tests für die Schule und Verein</t>
  </si>
  <si>
    <t>3-952019-0-0</t>
  </si>
  <si>
    <t>In-Line Skating</t>
  </si>
  <si>
    <t>Lehrmittel:_x000D_
Broschüre I: Grundlagen_x000D_
Broschüre II: Anwendungen</t>
  </si>
  <si>
    <t>Lehrbuch des Geräte- und Kunstturnens Band 1</t>
  </si>
  <si>
    <t>3-927-091-09-X</t>
  </si>
  <si>
    <t>Band 1: Technik und Methodik in Theorie und Praxis für Schule und Verein</t>
  </si>
  <si>
    <t>Lehrbuch des Geräte- und Kunstturnens Band 2</t>
  </si>
  <si>
    <t>3-927-091-21-9</t>
  </si>
  <si>
    <t>Band 2: Technik und Methodik in Theorie und Praxis für Schule und Verein</t>
  </si>
  <si>
    <t>Volleyballregeln</t>
  </si>
  <si>
    <t>Outdoor-Knotenfibel</t>
  </si>
  <si>
    <t>3-405-14779-4</t>
  </si>
  <si>
    <t>Die 70 wichtigsten Knoten step by step</t>
  </si>
  <si>
    <t>New Games - Die neuen Spiele</t>
  </si>
  <si>
    <t>3-88403-004-3</t>
  </si>
  <si>
    <t>New Games - Die neuen Spiele Band 2</t>
  </si>
  <si>
    <t>3-88403-014-0</t>
  </si>
  <si>
    <t>2. Trainerlehrgang SUHV 1986</t>
  </si>
  <si>
    <t>1. Trainerlehrgang SUHV 1985</t>
  </si>
  <si>
    <t>100 Übungen</t>
  </si>
  <si>
    <t>Allgemeine Funktionsuntersuchung einer Sportart (Kunstturnen)</t>
  </si>
  <si>
    <t>3-82323-004-0</t>
  </si>
  <si>
    <t>Diplomarbeit</t>
  </si>
  <si>
    <t>Actions motrices</t>
  </si>
  <si>
    <t>3-75603-017-0</t>
  </si>
  <si>
    <t>Unihockey in der Schule</t>
  </si>
  <si>
    <t>Klettertraining</t>
  </si>
  <si>
    <t>Kleine Broschüre</t>
  </si>
  <si>
    <t>Tanzchuchi</t>
  </si>
  <si>
    <t>Tanzen in Schule und Freizeit</t>
  </si>
  <si>
    <t>Laufen</t>
  </si>
  <si>
    <t>3-405-14192-3</t>
  </si>
  <si>
    <t>Der Ratgeber für Ausrüstung, Technik, Training, Ernährung und Laufmedizin</t>
  </si>
  <si>
    <t>Leichtathletik in der Schule</t>
  </si>
  <si>
    <t>Grundlagen der Leichtathletik</t>
  </si>
  <si>
    <t>Spielend durchs Jahr</t>
  </si>
  <si>
    <t>stark bebildert (Cartoons)</t>
  </si>
  <si>
    <t>Kongress-Bericht SVGS 1993 "Sport in Prävention und Rehabilitation"</t>
  </si>
  <si>
    <t>Schweizerischer Verband für Gesundheitssport und Sporttherapie</t>
  </si>
  <si>
    <t>Klettern in der Schule</t>
  </si>
  <si>
    <t>Das grosse Handbuch der Massage</t>
  </si>
  <si>
    <t>3-453-02487-7</t>
  </si>
  <si>
    <t>Mit leicht verständlichen Anleitungen zum Erlernen der wichtigsten Massagetechniken</t>
  </si>
  <si>
    <t>Schweizer Beiträge zur Sportgeschichte Band 2 / 1990</t>
  </si>
  <si>
    <t>Der Schiedsrichter im Basketball</t>
  </si>
  <si>
    <t>Diplomarbeit ETH Zürich</t>
  </si>
  <si>
    <t>Freude am Sport</t>
  </si>
  <si>
    <t>Sportleiter - Handbuch (Militär)</t>
  </si>
  <si>
    <t>Lösen Sie die folgenden Aufgaben</t>
  </si>
  <si>
    <t>Welches ist der höchste Buchpreis?</t>
  </si>
  <si>
    <t>Wie viele Bücher hat es in der Liste (zählen Sie im Feld «Titel»)?</t>
  </si>
  <si>
    <t>Wie viele Bücher hat es in der Liste (zählen Sie im Feld «Jahr»)?</t>
  </si>
  <si>
    <t>Von wie vielen Büchern sind die Preise bekannt?</t>
  </si>
  <si>
    <t>Von wie vielen Büchern sind Anmerkungen vorhanden?</t>
  </si>
  <si>
    <r>
      <t xml:space="preserve">Von wie vielen Büchern ist die ISBN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bekannt (Zelle leer)?</t>
    </r>
  </si>
  <si>
    <t>Aus welchem Jahr stammt das älteste Buch?</t>
  </si>
  <si>
    <r>
      <t xml:space="preserve">Bei wie vielen Büchern ist </t>
    </r>
    <r>
      <rPr>
        <b/>
        <sz val="11"/>
        <rFont val="Calibri"/>
        <family val="2"/>
        <scheme val="minor"/>
      </rPr>
      <t>keine</t>
    </r>
    <r>
      <rPr>
        <sz val="11"/>
        <rFont val="Calibri"/>
        <family val="2"/>
        <scheme val="minor"/>
      </rPr>
      <t xml:space="preserve"> Anmerkung vorhanden?</t>
    </r>
  </si>
  <si>
    <t>CHF/Stück</t>
  </si>
  <si>
    <t>CHF</t>
  </si>
  <si>
    <t>–  Kosten pro Stück (variable K.)</t>
  </si>
  <si>
    <t>= Deckungsbeitrag pro Stck.</t>
  </si>
  <si>
    <t>×  Deckungsbeitrag pro Stück</t>
  </si>
  <si>
    <t>= Deckungsbeitrag Gesamt</t>
  </si>
  <si>
    <t>–  Fixkosten</t>
  </si>
  <si>
    <t>= Gewinn</t>
  </si>
  <si>
    <t>2022 © Jürg Lippuner</t>
  </si>
  <si>
    <t>Wie viel kosten alle Bücher zusammen?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</si>
</sst>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\ &quot;DM&quot;;\-#,##0\ &quot;DM&quot;"/>
    <numFmt numFmtId="166" formatCode="dddd"/>
    <numFmt numFmtId="170" formatCode="_ * #,##0_ ;_ * \-#,##0_ ;_ * &quot;-&quot;??_ ;_ @_ "/>
    <numFmt numFmtId="171" formatCode="_ [$CHF]\ * #,##0.00_ ;_ [$CHF]\ * \-#,##0.00_ ;_ [$CHF]\ * &quot;-&quot;??_ ;_ @_ "/>
  </numFmts>
  <fonts count="35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</font>
    <font>
      <sz val="10"/>
      <name val="MS Sans Serif"/>
    </font>
    <font>
      <b/>
      <sz val="14"/>
      <name val="Arial"/>
    </font>
    <font>
      <sz val="14"/>
      <name val="Corbel"/>
      <family val="2"/>
    </font>
    <font>
      <u/>
      <sz val="14"/>
      <name val="Corbel"/>
      <family val="2"/>
    </font>
    <font>
      <b/>
      <sz val="14"/>
      <name val="Corbel"/>
      <family val="2"/>
    </font>
    <font>
      <b/>
      <sz val="18"/>
      <name val="Corbel"/>
      <family val="2"/>
    </font>
    <font>
      <b/>
      <sz val="14"/>
      <color theme="0"/>
      <name val="Corbel"/>
      <family val="2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8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indexed="12"/>
      <name val="Calibri"/>
      <family val="2"/>
      <scheme val="minor"/>
    </font>
    <font>
      <sz val="18"/>
      <color indexed="10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u/>
      <sz val="14"/>
      <name val="Corbel"/>
      <family val="2"/>
    </font>
    <font>
      <sz val="14"/>
      <color theme="0"/>
      <name val="Corbel"/>
      <family val="2"/>
    </font>
    <font>
      <i/>
      <u/>
      <sz val="14"/>
      <color theme="0"/>
      <name val="Corbel"/>
      <family val="2"/>
    </font>
    <font>
      <sz val="18"/>
      <color theme="0"/>
      <name val="Calibri"/>
      <family val="2"/>
      <scheme val="minor"/>
    </font>
    <font>
      <i/>
      <sz val="14"/>
      <name val="Corbel"/>
      <family val="2"/>
    </font>
    <font>
      <b/>
      <sz val="72"/>
      <name val="Corbe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8">
    <xf numFmtId="0" fontId="0" fillId="0" borderId="0"/>
    <xf numFmtId="0" fontId="2" fillId="2" borderId="0" applyNumberFormat="0" applyFont="0" applyBorder="0" applyAlignment="0" applyProtection="0"/>
    <xf numFmtId="0" fontId="5" fillId="0" borderId="1" applyBorder="0">
      <alignment vertical="center"/>
    </xf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Protection="0"/>
    <xf numFmtId="0" fontId="3" fillId="0" borderId="0"/>
    <xf numFmtId="0" fontId="3" fillId="0" borderId="0"/>
    <xf numFmtId="0" fontId="15" fillId="0" borderId="0"/>
    <xf numFmtId="0" fontId="16" fillId="0" borderId="0"/>
    <xf numFmtId="43" fontId="16" fillId="0" borderId="0" applyFont="0" applyFill="0" applyBorder="0" applyAlignment="0" applyProtection="0"/>
    <xf numFmtId="0" fontId="3" fillId="2" borderId="0" applyNumberFormat="0" applyFont="0" applyBorder="0" applyAlignment="0" applyProtection="0"/>
    <xf numFmtId="43" fontId="17" fillId="0" borderId="0" applyFont="0" applyFill="0" applyBorder="0" applyAlignment="0" applyProtection="0"/>
    <xf numFmtId="0" fontId="4" fillId="0" borderId="0"/>
    <xf numFmtId="0" fontId="5" fillId="0" borderId="0"/>
  </cellStyleXfs>
  <cellXfs count="229">
    <xf numFmtId="0" fontId="0" fillId="0" borderId="0" xfId="0"/>
    <xf numFmtId="0" fontId="7" fillId="0" borderId="0" xfId="7" applyFont="1" applyBorder="1"/>
    <xf numFmtId="0" fontId="7" fillId="0" borderId="3" xfId="7" applyFont="1" applyBorder="1"/>
    <xf numFmtId="0" fontId="7" fillId="0" borderId="0" xfId="7" applyFont="1"/>
    <xf numFmtId="0" fontId="9" fillId="0" borderId="3" xfId="7" applyFont="1" applyBorder="1"/>
    <xf numFmtId="0" fontId="9" fillId="0" borderId="0" xfId="7" applyFont="1"/>
    <xf numFmtId="0" fontId="7" fillId="0" borderId="8" xfId="7" applyFont="1" applyBorder="1"/>
    <xf numFmtId="0" fontId="7" fillId="0" borderId="3" xfId="7" applyFont="1" applyFill="1" applyBorder="1"/>
    <xf numFmtId="0" fontId="7" fillId="0" borderId="11" xfId="7" applyFont="1" applyBorder="1"/>
    <xf numFmtId="164" fontId="7" fillId="0" borderId="11" xfId="7" applyNumberFormat="1" applyFont="1" applyBorder="1"/>
    <xf numFmtId="0" fontId="7" fillId="0" borderId="12" xfId="7" applyFont="1" applyBorder="1"/>
    <xf numFmtId="0" fontId="11" fillId="6" borderId="4" xfId="7" applyFont="1" applyFill="1" applyBorder="1" applyAlignment="1">
      <alignment vertical="center"/>
    </xf>
    <xf numFmtId="0" fontId="11" fillId="6" borderId="5" xfId="7" applyFont="1" applyFill="1" applyBorder="1" applyAlignment="1">
      <alignment horizontal="center" vertical="center"/>
    </xf>
    <xf numFmtId="0" fontId="11" fillId="6" borderId="6" xfId="7" applyFont="1" applyFill="1" applyBorder="1" applyAlignment="1">
      <alignment horizontal="center" vertical="center"/>
    </xf>
    <xf numFmtId="0" fontId="11" fillId="6" borderId="7" xfId="7" applyFont="1" applyFill="1" applyBorder="1" applyAlignment="1">
      <alignment horizontal="center" vertical="center"/>
    </xf>
    <xf numFmtId="0" fontId="12" fillId="0" borderId="0" xfId="6" applyFont="1" applyBorder="1" applyAlignment="1">
      <alignment horizontal="left"/>
    </xf>
    <xf numFmtId="4" fontId="12" fillId="0" borderId="0" xfId="6" applyNumberFormat="1" applyFont="1" applyBorder="1" applyAlignment="1">
      <alignment horizontal="left"/>
    </xf>
    <xf numFmtId="4" fontId="13" fillId="0" borderId="0" xfId="6" applyNumberFormat="1" applyFont="1" applyBorder="1"/>
    <xf numFmtId="0" fontId="13" fillId="0" borderId="0" xfId="6" applyFont="1" applyBorder="1"/>
    <xf numFmtId="0" fontId="13" fillId="0" borderId="3" xfId="6" applyFont="1" applyBorder="1"/>
    <xf numFmtId="0" fontId="13" fillId="0" borderId="0" xfId="6" applyFont="1"/>
    <xf numFmtId="0" fontId="13" fillId="0" borderId="13" xfId="6" applyFont="1" applyBorder="1"/>
    <xf numFmtId="4" fontId="13" fillId="5" borderId="13" xfId="6" applyNumberFormat="1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/>
    <xf numFmtId="4" fontId="13" fillId="5" borderId="0" xfId="6" applyNumberFormat="1" applyFont="1" applyFill="1" applyBorder="1"/>
    <xf numFmtId="4" fontId="13" fillId="8" borderId="0" xfId="6" applyNumberFormat="1" applyFont="1" applyFill="1" applyBorder="1"/>
    <xf numFmtId="0" fontId="13" fillId="8" borderId="0" xfId="6" applyFont="1" applyFill="1" applyBorder="1"/>
    <xf numFmtId="0" fontId="13" fillId="0" borderId="14" xfId="6" applyFont="1" applyFill="1" applyBorder="1"/>
    <xf numFmtId="0" fontId="13" fillId="0" borderId="11" xfId="6" applyFont="1" applyBorder="1"/>
    <xf numFmtId="4" fontId="13" fillId="0" borderId="11" xfId="6" applyNumberFormat="1" applyFont="1" applyBorder="1"/>
    <xf numFmtId="0" fontId="13" fillId="0" borderId="12" xfId="6" applyFont="1" applyBorder="1"/>
    <xf numFmtId="4" fontId="13" fillId="0" borderId="0" xfId="6" applyNumberFormat="1" applyFont="1"/>
    <xf numFmtId="0" fontId="14" fillId="7" borderId="2" xfId="6" applyFont="1" applyFill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9" applyFont="1"/>
    <xf numFmtId="0" fontId="20" fillId="0" borderId="0" xfId="9" applyFont="1"/>
    <xf numFmtId="0" fontId="19" fillId="0" borderId="0" xfId="9" applyFont="1"/>
    <xf numFmtId="0" fontId="21" fillId="0" borderId="0" xfId="9" applyFont="1"/>
    <xf numFmtId="0" fontId="18" fillId="0" borderId="0" xfId="9" applyFont="1" applyBorder="1"/>
    <xf numFmtId="0" fontId="22" fillId="0" borderId="0" xfId="9" applyFont="1"/>
    <xf numFmtId="0" fontId="18" fillId="0" borderId="0" xfId="9" applyFont="1" applyAlignment="1">
      <alignment wrapText="1"/>
    </xf>
    <xf numFmtId="0" fontId="9" fillId="0" borderId="0" xfId="16" applyFont="1"/>
    <xf numFmtId="0" fontId="9" fillId="9" borderId="0" xfId="16" applyFont="1" applyFill="1"/>
    <xf numFmtId="0" fontId="7" fillId="0" borderId="0" xfId="16" applyFont="1"/>
    <xf numFmtId="0" fontId="9" fillId="0" borderId="0" xfId="16" applyFont="1" applyAlignment="1">
      <alignment horizontal="center"/>
    </xf>
    <xf numFmtId="0" fontId="7" fillId="9" borderId="0" xfId="16" applyFont="1" applyFill="1"/>
    <xf numFmtId="0" fontId="9" fillId="9" borderId="0" xfId="16" applyFont="1" applyFill="1" applyAlignment="1">
      <alignment horizontal="center"/>
    </xf>
    <xf numFmtId="0" fontId="11" fillId="10" borderId="29" xfId="11" applyFont="1" applyFill="1" applyBorder="1" applyProtection="1">
      <protection hidden="1"/>
    </xf>
    <xf numFmtId="0" fontId="26" fillId="10" borderId="31" xfId="11" applyFont="1" applyFill="1" applyBorder="1" applyAlignment="1" applyProtection="1">
      <alignment horizontal="right"/>
      <protection hidden="1"/>
    </xf>
    <xf numFmtId="0" fontId="23" fillId="10" borderId="0" xfId="9" applyFont="1" applyFill="1"/>
    <xf numFmtId="0" fontId="27" fillId="10" borderId="0" xfId="9" applyFont="1" applyFill="1"/>
    <xf numFmtId="0" fontId="11" fillId="10" borderId="29" xfId="11" applyFont="1" applyFill="1" applyBorder="1" applyAlignment="1" applyProtection="1">
      <alignment horizontal="right"/>
      <protection hidden="1"/>
    </xf>
    <xf numFmtId="0" fontId="13" fillId="0" borderId="33" xfId="6" applyFont="1" applyBorder="1"/>
    <xf numFmtId="0" fontId="13" fillId="0" borderId="26" xfId="6" applyFont="1" applyBorder="1"/>
    <xf numFmtId="0" fontId="7" fillId="0" borderId="33" xfId="7" applyFont="1" applyBorder="1"/>
    <xf numFmtId="0" fontId="10" fillId="0" borderId="33" xfId="7" applyFont="1" applyBorder="1"/>
    <xf numFmtId="0" fontId="8" fillId="0" borderId="33" xfId="7" applyFont="1" applyBorder="1"/>
    <xf numFmtId="0" fontId="7" fillId="0" borderId="26" xfId="7" applyFont="1" applyBorder="1"/>
    <xf numFmtId="0" fontId="7" fillId="0" borderId="0" xfId="16" applyFont="1" applyFill="1"/>
    <xf numFmtId="0" fontId="24" fillId="0" borderId="0" xfId="11" applyFont="1" applyFill="1" applyBorder="1" applyAlignment="1" applyProtection="1">
      <alignment horizontal="right"/>
      <protection hidden="1"/>
    </xf>
    <xf numFmtId="0" fontId="7" fillId="0" borderId="0" xfId="11" applyFont="1" applyFill="1" applyBorder="1" applyProtection="1">
      <protection hidden="1"/>
    </xf>
    <xf numFmtId="3" fontId="28" fillId="0" borderId="0" xfId="16" applyNumberFormat="1" applyFont="1"/>
    <xf numFmtId="3" fontId="7" fillId="0" borderId="0" xfId="16" applyNumberFormat="1" applyFont="1"/>
    <xf numFmtId="3" fontId="28" fillId="9" borderId="0" xfId="16" applyNumberFormat="1" applyFont="1" applyFill="1"/>
    <xf numFmtId="3" fontId="7" fillId="9" borderId="0" xfId="16" applyNumberFormat="1" applyFont="1" applyFill="1"/>
    <xf numFmtId="3" fontId="9" fillId="9" borderId="0" xfId="16" applyNumberFormat="1" applyFont="1" applyFill="1"/>
    <xf numFmtId="0" fontId="7" fillId="11" borderId="34" xfId="16" applyFont="1" applyFill="1" applyBorder="1"/>
    <xf numFmtId="0" fontId="11" fillId="10" borderId="0" xfId="11" applyFont="1" applyFill="1" applyBorder="1" applyProtection="1">
      <protection hidden="1"/>
    </xf>
    <xf numFmtId="0" fontId="26" fillId="10" borderId="0" xfId="11" applyFont="1" applyFill="1" applyBorder="1" applyAlignment="1" applyProtection="1">
      <alignment horizontal="right"/>
      <protection hidden="1"/>
    </xf>
    <xf numFmtId="0" fontId="13" fillId="12" borderId="0" xfId="6" applyFont="1" applyFill="1"/>
    <xf numFmtId="4" fontId="13" fillId="12" borderId="0" xfId="6" applyNumberFormat="1" applyFont="1" applyFill="1"/>
    <xf numFmtId="0" fontId="14" fillId="12" borderId="2" xfId="6" applyFont="1" applyFill="1" applyBorder="1" applyAlignment="1">
      <alignment horizontal="center"/>
    </xf>
    <xf numFmtId="0" fontId="13" fillId="12" borderId="33" xfId="6" applyFont="1" applyFill="1" applyBorder="1"/>
    <xf numFmtId="0" fontId="13" fillId="12" borderId="26" xfId="6" applyFont="1" applyFill="1" applyBorder="1"/>
    <xf numFmtId="0" fontId="13" fillId="12" borderId="0" xfId="6" applyFont="1" applyFill="1" applyBorder="1"/>
    <xf numFmtId="4" fontId="13" fillId="12" borderId="0" xfId="6" applyNumberFormat="1" applyFont="1" applyFill="1" applyBorder="1"/>
    <xf numFmtId="0" fontId="13" fillId="12" borderId="3" xfId="6" applyFont="1" applyFill="1" applyBorder="1"/>
    <xf numFmtId="0" fontId="12" fillId="12" borderId="0" xfId="6" applyFont="1" applyFill="1" applyBorder="1" applyAlignment="1">
      <alignment horizontal="left"/>
    </xf>
    <xf numFmtId="4" fontId="12" fillId="12" borderId="0" xfId="6" applyNumberFormat="1" applyFont="1" applyFill="1" applyBorder="1" applyAlignment="1">
      <alignment horizontal="left"/>
    </xf>
    <xf numFmtId="0" fontId="13" fillId="12" borderId="13" xfId="6" applyFont="1" applyFill="1" applyBorder="1"/>
    <xf numFmtId="4" fontId="13" fillId="12" borderId="13" xfId="6" applyNumberFormat="1" applyFont="1" applyFill="1" applyBorder="1"/>
    <xf numFmtId="3" fontId="13" fillId="12" borderId="0" xfId="6" applyNumberFormat="1" applyFont="1" applyFill="1" applyBorder="1"/>
    <xf numFmtId="0" fontId="13" fillId="12" borderId="14" xfId="6" applyFont="1" applyFill="1" applyBorder="1"/>
    <xf numFmtId="4" fontId="13" fillId="12" borderId="15" xfId="6" applyNumberFormat="1" applyFont="1" applyFill="1" applyBorder="1"/>
    <xf numFmtId="0" fontId="13" fillId="12" borderId="11" xfId="6" applyFont="1" applyFill="1" applyBorder="1"/>
    <xf numFmtId="4" fontId="13" fillId="12" borderId="11" xfId="6" applyNumberFormat="1" applyFont="1" applyFill="1" applyBorder="1"/>
    <xf numFmtId="0" fontId="13" fillId="12" borderId="12" xfId="6" applyFont="1" applyFill="1" applyBorder="1"/>
    <xf numFmtId="0" fontId="7" fillId="12" borderId="0" xfId="7" applyFont="1" applyFill="1"/>
    <xf numFmtId="0" fontId="7" fillId="12" borderId="33" xfId="7" applyFont="1" applyFill="1" applyBorder="1"/>
    <xf numFmtId="0" fontId="10" fillId="12" borderId="33" xfId="7" applyFont="1" applyFill="1" applyBorder="1"/>
    <xf numFmtId="0" fontId="8" fillId="12" borderId="33" xfId="7" applyFont="1" applyFill="1" applyBorder="1"/>
    <xf numFmtId="0" fontId="7" fillId="12" borderId="0" xfId="7" applyFont="1" applyFill="1" applyBorder="1"/>
    <xf numFmtId="0" fontId="7" fillId="12" borderId="8" xfId="7" applyFont="1" applyFill="1" applyBorder="1"/>
    <xf numFmtId="0" fontId="7" fillId="12" borderId="3" xfId="7" applyFont="1" applyFill="1" applyBorder="1"/>
    <xf numFmtId="0" fontId="9" fillId="12" borderId="4" xfId="7" applyFont="1" applyFill="1" applyBorder="1" applyAlignment="1">
      <alignment vertical="center"/>
    </xf>
    <xf numFmtId="0" fontId="9" fillId="12" borderId="5" xfId="7" applyFont="1" applyFill="1" applyBorder="1" applyAlignment="1">
      <alignment horizontal="center" vertical="center"/>
    </xf>
    <xf numFmtId="0" fontId="9" fillId="12" borderId="6" xfId="7" applyFont="1" applyFill="1" applyBorder="1" applyAlignment="1">
      <alignment horizontal="center" vertical="center"/>
    </xf>
    <xf numFmtId="0" fontId="9" fillId="12" borderId="7" xfId="7" applyFont="1" applyFill="1" applyBorder="1" applyAlignment="1">
      <alignment horizontal="center" vertical="center"/>
    </xf>
    <xf numFmtId="0" fontId="7" fillId="12" borderId="0" xfId="0" applyFont="1" applyFill="1"/>
    <xf numFmtId="0" fontId="9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9" fillId="12" borderId="0" xfId="0" applyFont="1" applyFill="1"/>
    <xf numFmtId="0" fontId="9" fillId="12" borderId="2" xfId="0" applyFont="1" applyFill="1" applyBorder="1"/>
    <xf numFmtId="43" fontId="9" fillId="12" borderId="2" xfId="15" applyFont="1" applyFill="1" applyBorder="1"/>
    <xf numFmtId="43" fontId="9" fillId="12" borderId="0" xfId="15" applyFont="1" applyFill="1"/>
    <xf numFmtId="43" fontId="7" fillId="12" borderId="0" xfId="15" applyFont="1" applyFill="1"/>
    <xf numFmtId="0" fontId="7" fillId="13" borderId="33" xfId="0" applyFont="1" applyFill="1" applyBorder="1"/>
    <xf numFmtId="0" fontId="7" fillId="13" borderId="26" xfId="0" applyFont="1" applyFill="1" applyBorder="1"/>
    <xf numFmtId="0" fontId="7" fillId="13" borderId="0" xfId="0" applyFont="1" applyFill="1" applyBorder="1"/>
    <xf numFmtId="0" fontId="7" fillId="13" borderId="23" xfId="0" applyFont="1" applyFill="1" applyBorder="1"/>
    <xf numFmtId="0" fontId="7" fillId="14" borderId="23" xfId="0" applyFont="1" applyFill="1" applyBorder="1"/>
    <xf numFmtId="0" fontId="9" fillId="14" borderId="24" xfId="0" applyFont="1" applyFill="1" applyBorder="1"/>
    <xf numFmtId="0" fontId="9" fillId="11" borderId="2" xfId="0" applyFont="1" applyFill="1" applyBorder="1"/>
    <xf numFmtId="0" fontId="7" fillId="15" borderId="21" xfId="0" applyFont="1" applyFill="1" applyBorder="1"/>
    <xf numFmtId="0" fontId="9" fillId="15" borderId="33" xfId="0" applyFont="1" applyFill="1" applyBorder="1"/>
    <xf numFmtId="0" fontId="9" fillId="15" borderId="26" xfId="0" applyFont="1" applyFill="1" applyBorder="1"/>
    <xf numFmtId="0" fontId="9" fillId="15" borderId="23" xfId="0" applyFont="1" applyFill="1" applyBorder="1"/>
    <xf numFmtId="43" fontId="9" fillId="14" borderId="0" xfId="15" applyFont="1" applyFill="1" applyBorder="1"/>
    <xf numFmtId="43" fontId="9" fillId="14" borderId="3" xfId="15" applyFont="1" applyFill="1" applyBorder="1"/>
    <xf numFmtId="43" fontId="9" fillId="11" borderId="2" xfId="15" applyFont="1" applyFill="1" applyBorder="1"/>
    <xf numFmtId="0" fontId="7" fillId="16" borderId="21" xfId="0" applyFont="1" applyFill="1" applyBorder="1"/>
    <xf numFmtId="43" fontId="7" fillId="16" borderId="33" xfId="15" applyFont="1" applyFill="1" applyBorder="1"/>
    <xf numFmtId="43" fontId="7" fillId="16" borderId="26" xfId="15" applyFont="1" applyFill="1" applyBorder="1"/>
    <xf numFmtId="0" fontId="7" fillId="16" borderId="24" xfId="0" applyFont="1" applyFill="1" applyBorder="1"/>
    <xf numFmtId="43" fontId="7" fillId="16" borderId="11" xfId="15" applyFont="1" applyFill="1" applyBorder="1"/>
    <xf numFmtId="43" fontId="7" fillId="16" borderId="12" xfId="15" applyFont="1" applyFill="1" applyBorder="1"/>
    <xf numFmtId="0" fontId="9" fillId="13" borderId="21" xfId="0" applyFont="1" applyFill="1" applyBorder="1" applyAlignment="1">
      <alignment vertical="center"/>
    </xf>
    <xf numFmtId="0" fontId="9" fillId="13" borderId="24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0" fontId="7" fillId="12" borderId="0" xfId="0" applyFont="1" applyFill="1" applyAlignment="1">
      <alignment vertical="center"/>
    </xf>
    <xf numFmtId="0" fontId="9" fillId="1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12" borderId="0" xfId="0" applyFont="1" applyFill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166" fontId="7" fillId="0" borderId="0" xfId="5" applyNumberFormat="1" applyFont="1" applyAlignment="1">
      <alignment horizontal="left" vertical="center"/>
    </xf>
    <xf numFmtId="166" fontId="7" fillId="0" borderId="23" xfId="5" applyNumberFormat="1" applyFont="1" applyBorder="1" applyAlignment="1">
      <alignment horizontal="left" vertical="center"/>
    </xf>
    <xf numFmtId="166" fontId="9" fillId="0" borderId="16" xfId="5" applyNumberFormat="1" applyFont="1" applyFill="1" applyBorder="1" applyAlignment="1">
      <alignment horizontal="left" vertical="center"/>
    </xf>
    <xf numFmtId="0" fontId="9" fillId="0" borderId="17" xfId="5" applyFont="1" applyFill="1" applyBorder="1" applyAlignment="1">
      <alignment horizontal="right" vertical="center"/>
    </xf>
    <xf numFmtId="0" fontId="9" fillId="0" borderId="2" xfId="5" applyFont="1" applyFill="1" applyBorder="1" applyAlignment="1">
      <alignment horizontal="right" vertical="center"/>
    </xf>
    <xf numFmtId="166" fontId="9" fillId="0" borderId="16" xfId="5" applyNumberFormat="1" applyFont="1" applyBorder="1" applyAlignment="1">
      <alignment horizontal="left" vertical="center"/>
    </xf>
    <xf numFmtId="166" fontId="9" fillId="0" borderId="24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vertical="center"/>
    </xf>
    <xf numFmtId="0" fontId="9" fillId="0" borderId="22" xfId="5" applyFont="1" applyFill="1" applyBorder="1" applyAlignment="1">
      <alignment horizontal="right" vertical="center"/>
    </xf>
    <xf numFmtId="170" fontId="7" fillId="0" borderId="0" xfId="15" applyNumberFormat="1" applyFont="1" applyBorder="1" applyAlignment="1">
      <alignment vertical="center"/>
    </xf>
    <xf numFmtId="170" fontId="7" fillId="5" borderId="19" xfId="15" applyNumberFormat="1" applyFont="1" applyFill="1" applyBorder="1" applyAlignment="1">
      <alignment vertical="center"/>
    </xf>
    <xf numFmtId="170" fontId="7" fillId="0" borderId="19" xfId="15" applyNumberFormat="1" applyFont="1" applyFill="1" applyBorder="1" applyAlignment="1">
      <alignment vertical="center"/>
    </xf>
    <xf numFmtId="170" fontId="7" fillId="5" borderId="17" xfId="15" applyNumberFormat="1" applyFont="1" applyFill="1" applyBorder="1" applyAlignment="1">
      <alignment vertical="center"/>
    </xf>
    <xf numFmtId="170" fontId="7" fillId="5" borderId="2" xfId="15" applyNumberFormat="1" applyFont="1" applyFill="1" applyBorder="1" applyAlignment="1">
      <alignment vertical="center"/>
    </xf>
    <xf numFmtId="170" fontId="7" fillId="0" borderId="17" xfId="15" applyNumberFormat="1" applyFont="1" applyFill="1" applyBorder="1" applyAlignment="1">
      <alignment vertical="center"/>
    </xf>
    <xf numFmtId="170" fontId="7" fillId="0" borderId="0" xfId="15" applyNumberFormat="1" applyFont="1" applyFill="1" applyBorder="1" applyAlignment="1">
      <alignment vertical="center"/>
    </xf>
    <xf numFmtId="170" fontId="7" fillId="0" borderId="18" xfId="15" applyNumberFormat="1" applyFont="1" applyFill="1" applyBorder="1" applyAlignment="1">
      <alignment vertical="center"/>
    </xf>
    <xf numFmtId="170" fontId="7" fillId="5" borderId="11" xfId="15" applyNumberFormat="1" applyFont="1" applyFill="1" applyBorder="1" applyAlignment="1">
      <alignment vertical="center"/>
    </xf>
    <xf numFmtId="170" fontId="7" fillId="5" borderId="25" xfId="15" applyNumberFormat="1" applyFont="1" applyFill="1" applyBorder="1" applyAlignment="1">
      <alignment vertical="center"/>
    </xf>
    <xf numFmtId="170" fontId="7" fillId="0" borderId="25" xfId="15" applyNumberFormat="1" applyFont="1" applyFill="1" applyBorder="1" applyAlignment="1">
      <alignment vertical="center"/>
    </xf>
    <xf numFmtId="166" fontId="7" fillId="12" borderId="0" xfId="5" applyNumberFormat="1" applyFont="1" applyFill="1" applyAlignment="1">
      <alignment horizontal="left" vertical="center"/>
    </xf>
    <xf numFmtId="0" fontId="7" fillId="12" borderId="0" xfId="5" applyFont="1" applyFill="1" applyAlignment="1">
      <alignment vertical="center"/>
    </xf>
    <xf numFmtId="166" fontId="9" fillId="12" borderId="16" xfId="5" applyNumberFormat="1" applyFont="1" applyFill="1" applyBorder="1" applyAlignment="1">
      <alignment horizontal="left" vertical="center"/>
    </xf>
    <xf numFmtId="0" fontId="9" fillId="12" borderId="17" xfId="5" applyFont="1" applyFill="1" applyBorder="1" applyAlignment="1">
      <alignment horizontal="right" vertical="center"/>
    </xf>
    <xf numFmtId="0" fontId="9" fillId="12" borderId="2" xfId="5" applyFont="1" applyFill="1" applyBorder="1" applyAlignment="1">
      <alignment horizontal="right" vertical="center"/>
    </xf>
    <xf numFmtId="0" fontId="9" fillId="12" borderId="22" xfId="5" applyFont="1" applyFill="1" applyBorder="1" applyAlignment="1">
      <alignment horizontal="right" vertical="center"/>
    </xf>
    <xf numFmtId="166" fontId="7" fillId="12" borderId="23" xfId="5" applyNumberFormat="1" applyFont="1" applyFill="1" applyBorder="1" applyAlignment="1">
      <alignment horizontal="left" vertical="center"/>
    </xf>
    <xf numFmtId="170" fontId="7" fillId="12" borderId="0" xfId="15" applyNumberFormat="1" applyFont="1" applyFill="1" applyBorder="1" applyAlignment="1">
      <alignment vertical="center"/>
    </xf>
    <xf numFmtId="170" fontId="7" fillId="12" borderId="19" xfId="15" applyNumberFormat="1" applyFont="1" applyFill="1" applyBorder="1" applyAlignment="1">
      <alignment vertical="center"/>
    </xf>
    <xf numFmtId="170" fontId="7" fillId="12" borderId="17" xfId="15" applyNumberFormat="1" applyFont="1" applyFill="1" applyBorder="1" applyAlignment="1">
      <alignment vertical="center"/>
    </xf>
    <xf numFmtId="170" fontId="7" fillId="12" borderId="2" xfId="15" applyNumberFormat="1" applyFont="1" applyFill="1" applyBorder="1" applyAlignment="1">
      <alignment vertical="center"/>
    </xf>
    <xf numFmtId="170" fontId="7" fillId="12" borderId="18" xfId="15" applyNumberFormat="1" applyFont="1" applyFill="1" applyBorder="1" applyAlignment="1">
      <alignment vertical="center"/>
    </xf>
    <xf numFmtId="166" fontId="9" fillId="12" borderId="24" xfId="5" applyNumberFormat="1" applyFont="1" applyFill="1" applyBorder="1" applyAlignment="1">
      <alignment horizontal="left" vertical="center"/>
    </xf>
    <xf numFmtId="170" fontId="7" fillId="12" borderId="11" xfId="15" applyNumberFormat="1" applyFont="1" applyFill="1" applyBorder="1" applyAlignment="1">
      <alignment vertical="center"/>
    </xf>
    <xf numFmtId="170" fontId="7" fillId="12" borderId="25" xfId="15" applyNumberFormat="1" applyFont="1" applyFill="1" applyBorder="1" applyAlignment="1">
      <alignment vertical="center"/>
    </xf>
    <xf numFmtId="0" fontId="7" fillId="17" borderId="0" xfId="0" applyFont="1" applyFill="1"/>
    <xf numFmtId="0" fontId="7" fillId="11" borderId="0" xfId="0" applyFont="1" applyFill="1"/>
    <xf numFmtId="0" fontId="29" fillId="11" borderId="0" xfId="0" applyFont="1" applyFill="1"/>
    <xf numFmtId="0" fontId="31" fillId="0" borderId="0" xfId="0" applyFont="1"/>
    <xf numFmtId="0" fontId="31" fillId="0" borderId="0" xfId="0" applyFont="1" applyAlignment="1">
      <alignment horizontal="center"/>
    </xf>
    <xf numFmtId="0" fontId="30" fillId="18" borderId="0" xfId="17" applyFont="1" applyFill="1" applyAlignment="1">
      <alignment vertical="top" wrapText="1"/>
    </xf>
    <xf numFmtId="0" fontId="30" fillId="18" borderId="0" xfId="17" applyFont="1" applyFill="1" applyAlignment="1">
      <alignment horizontal="center" vertical="top" wrapText="1"/>
    </xf>
    <xf numFmtId="0" fontId="31" fillId="19" borderId="35" xfId="17" applyFont="1" applyFill="1" applyBorder="1" applyAlignment="1">
      <alignment vertical="top" wrapText="1"/>
    </xf>
    <xf numFmtId="0" fontId="31" fillId="19" borderId="35" xfId="17" applyFont="1" applyFill="1" applyBorder="1" applyAlignment="1">
      <alignment horizontal="center" vertical="top" wrapText="1"/>
    </xf>
    <xf numFmtId="171" fontId="31" fillId="19" borderId="35" xfId="17" applyNumberFormat="1" applyFont="1" applyFill="1" applyBorder="1" applyAlignment="1">
      <alignment vertical="top" wrapText="1"/>
    </xf>
    <xf numFmtId="171" fontId="31" fillId="0" borderId="0" xfId="0" applyNumberFormat="1" applyFont="1"/>
    <xf numFmtId="0" fontId="31" fillId="0" borderId="0" xfId="0" applyNumberFormat="1" applyFont="1"/>
    <xf numFmtId="0" fontId="32" fillId="11" borderId="35" xfId="0" applyFont="1" applyFill="1" applyBorder="1"/>
    <xf numFmtId="0" fontId="31" fillId="16" borderId="0" xfId="0" applyFont="1" applyFill="1"/>
    <xf numFmtId="0" fontId="31" fillId="16" borderId="0" xfId="0" applyFont="1" applyFill="1" applyAlignment="1">
      <alignment horizontal="center"/>
    </xf>
    <xf numFmtId="0" fontId="19" fillId="20" borderId="2" xfId="10" applyFont="1" applyFill="1" applyBorder="1" applyAlignment="1">
      <alignment horizontal="center"/>
    </xf>
    <xf numFmtId="0" fontId="19" fillId="0" borderId="2" xfId="10" applyFont="1" applyBorder="1" applyAlignment="1">
      <alignment horizontal="center"/>
    </xf>
    <xf numFmtId="0" fontId="20" fillId="20" borderId="2" xfId="10" applyFont="1" applyFill="1" applyBorder="1" applyAlignment="1">
      <alignment horizontal="center"/>
    </xf>
    <xf numFmtId="0" fontId="20" fillId="0" borderId="2" xfId="10" applyFont="1" applyBorder="1" applyAlignment="1">
      <alignment horizontal="center"/>
    </xf>
    <xf numFmtId="0" fontId="21" fillId="20" borderId="2" xfId="10" applyFont="1" applyFill="1" applyBorder="1" applyAlignment="1">
      <alignment horizontal="center"/>
    </xf>
    <xf numFmtId="0" fontId="18" fillId="0" borderId="2" xfId="10" applyFont="1" applyBorder="1" applyAlignment="1">
      <alignment horizontal="center"/>
    </xf>
    <xf numFmtId="0" fontId="18" fillId="20" borderId="2" xfId="10" applyFont="1" applyFill="1" applyBorder="1" applyAlignment="1">
      <alignment horizontal="center"/>
    </xf>
    <xf numFmtId="0" fontId="21" fillId="0" borderId="2" xfId="10" applyFont="1" applyBorder="1" applyAlignment="1">
      <alignment horizontal="center"/>
    </xf>
    <xf numFmtId="0" fontId="18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0" fontId="18" fillId="0" borderId="20" xfId="9" applyFont="1" applyBorder="1" applyAlignment="1">
      <alignment vertical="center"/>
    </xf>
    <xf numFmtId="0" fontId="18" fillId="0" borderId="27" xfId="9" applyFont="1" applyBorder="1" applyAlignment="1">
      <alignment vertical="center"/>
    </xf>
    <xf numFmtId="0" fontId="18" fillId="8" borderId="28" xfId="9" applyFont="1" applyFill="1" applyBorder="1" applyAlignment="1">
      <alignment vertical="center"/>
    </xf>
    <xf numFmtId="0" fontId="18" fillId="20" borderId="20" xfId="9" applyFont="1" applyFill="1" applyBorder="1" applyAlignment="1">
      <alignment vertical="center"/>
    </xf>
    <xf numFmtId="0" fontId="25" fillId="10" borderId="13" xfId="11" applyFont="1" applyFill="1" applyBorder="1" applyAlignment="1" applyProtection="1">
      <alignment horizontal="left" vertical="top" wrapText="1"/>
      <protection hidden="1"/>
    </xf>
    <xf numFmtId="0" fontId="25" fillId="10" borderId="30" xfId="11" applyFont="1" applyFill="1" applyBorder="1" applyAlignment="1" applyProtection="1">
      <alignment horizontal="left" vertical="top" wrapText="1"/>
      <protection hidden="1"/>
    </xf>
    <xf numFmtId="0" fontId="25" fillId="10" borderId="32" xfId="11" applyFont="1" applyFill="1" applyBorder="1" applyAlignment="1" applyProtection="1">
      <alignment horizontal="left" vertical="top" wrapText="1"/>
      <protection hidden="1"/>
    </xf>
    <xf numFmtId="0" fontId="25" fillId="10" borderId="7" xfId="11" applyFont="1" applyFill="1" applyBorder="1" applyAlignment="1" applyProtection="1">
      <alignment horizontal="left" vertical="top" wrapText="1"/>
      <protection hidden="1"/>
    </xf>
    <xf numFmtId="0" fontId="25" fillId="10" borderId="0" xfId="11" applyFont="1" applyFill="1" applyBorder="1" applyAlignment="1" applyProtection="1">
      <alignment horizontal="left" vertical="top" wrapText="1"/>
      <protection hidden="1"/>
    </xf>
    <xf numFmtId="0" fontId="9" fillId="0" borderId="21" xfId="5" applyFont="1" applyFill="1" applyBorder="1" applyAlignment="1">
      <alignment horizontal="center" vertical="center"/>
    </xf>
    <xf numFmtId="0" fontId="9" fillId="0" borderId="33" xfId="5" applyFont="1" applyFill="1" applyBorder="1" applyAlignment="1">
      <alignment horizontal="center" vertical="center"/>
    </xf>
    <xf numFmtId="0" fontId="9" fillId="0" borderId="26" xfId="5" applyFont="1" applyFill="1" applyBorder="1" applyAlignment="1">
      <alignment horizontal="center" vertical="center"/>
    </xf>
    <xf numFmtId="0" fontId="9" fillId="12" borderId="21" xfId="5" applyFont="1" applyFill="1" applyBorder="1" applyAlignment="1">
      <alignment horizontal="center" vertical="center"/>
    </xf>
    <xf numFmtId="0" fontId="9" fillId="12" borderId="33" xfId="5" applyFont="1" applyFill="1" applyBorder="1" applyAlignment="1">
      <alignment horizontal="center" vertical="center"/>
    </xf>
    <xf numFmtId="0" fontId="9" fillId="12" borderId="26" xfId="5" applyFont="1" applyFill="1" applyBorder="1" applyAlignment="1">
      <alignment horizontal="center" vertical="center"/>
    </xf>
    <xf numFmtId="0" fontId="13" fillId="0" borderId="15" xfId="6" applyFont="1" applyFill="1" applyBorder="1"/>
    <xf numFmtId="0" fontId="13" fillId="12" borderId="15" xfId="6" applyFont="1" applyFill="1" applyBorder="1"/>
    <xf numFmtId="0" fontId="13" fillId="0" borderId="21" xfId="6" applyFont="1" applyBorder="1"/>
    <xf numFmtId="4" fontId="13" fillId="0" borderId="33" xfId="6" applyNumberFormat="1" applyFont="1" applyBorder="1"/>
    <xf numFmtId="0" fontId="13" fillId="0" borderId="32" xfId="6" applyFont="1" applyBorder="1"/>
    <xf numFmtId="4" fontId="13" fillId="5" borderId="32" xfId="6" applyNumberFormat="1" applyFont="1" applyFill="1" applyBorder="1"/>
    <xf numFmtId="4" fontId="34" fillId="5" borderId="15" xfId="6" applyNumberFormat="1" applyFont="1" applyFill="1" applyBorder="1"/>
    <xf numFmtId="0" fontId="13" fillId="12" borderId="21" xfId="6" applyFont="1" applyFill="1" applyBorder="1"/>
    <xf numFmtId="4" fontId="13" fillId="12" borderId="33" xfId="6" applyNumberFormat="1" applyFont="1" applyFill="1" applyBorder="1"/>
    <xf numFmtId="43" fontId="7" fillId="12" borderId="10" xfId="15" applyFont="1" applyFill="1" applyBorder="1"/>
    <xf numFmtId="43" fontId="7" fillId="12" borderId="3" xfId="15" applyFont="1" applyFill="1" applyBorder="1"/>
    <xf numFmtId="43" fontId="7" fillId="12" borderId="9" xfId="15" applyFont="1" applyFill="1" applyBorder="1"/>
    <xf numFmtId="43" fontId="7" fillId="0" borderId="3" xfId="15" applyFont="1" applyBorder="1"/>
    <xf numFmtId="43" fontId="7" fillId="5" borderId="9" xfId="15" applyFont="1" applyFill="1" applyBorder="1"/>
    <xf numFmtId="43" fontId="7" fillId="5" borderId="10" xfId="15" applyFont="1" applyFill="1" applyBorder="1"/>
    <xf numFmtId="0" fontId="1" fillId="16" borderId="0" xfId="0" applyFont="1" applyFill="1" applyAlignment="1">
      <alignment horizontal="left"/>
    </xf>
  </cellXfs>
  <cellStyles count="18">
    <cellStyle name="Komma" xfId="15" builtinId="3"/>
    <cellStyle name="Komma 2" xfId="13" xr:uid="{00000000-0005-0000-0000-000002000000}"/>
    <cellStyle name="Leicht" xfId="1" xr:uid="{00000000-0005-0000-0000-000003000000}"/>
    <cellStyle name="Leicht 2" xfId="14" xr:uid="{00000000-0005-0000-0000-000004000000}"/>
    <cellStyle name="Mitte" xfId="2" xr:uid="{00000000-0005-0000-0000-000005000000}"/>
    <cellStyle name="Mittel" xfId="3" xr:uid="{00000000-0005-0000-0000-000006000000}"/>
    <cellStyle name="Schwer" xfId="4" xr:uid="{00000000-0005-0000-0000-000007000000}"/>
    <cellStyle name="Standard" xfId="0" builtinId="0"/>
    <cellStyle name="Standard 2" xfId="12" xr:uid="{00000000-0005-0000-0000-000009000000}"/>
    <cellStyle name="Standard 3" xfId="16" xr:uid="{00000000-0005-0000-0000-00000A000000}"/>
    <cellStyle name="Standard_Aufgabe1 2" xfId="9" xr:uid="{00000000-0005-0000-0000-00000D000000}"/>
    <cellStyle name="Standard_BESTELL 2" xfId="11" xr:uid="{00000000-0005-0000-0000-00000E000000}"/>
    <cellStyle name="Standard_Bücher" xfId="17" xr:uid="{00000000-0005-0000-0000-00000F000000}"/>
    <cellStyle name="Standard_FEINKOST" xfId="5" xr:uid="{00000000-0005-0000-0000-000011000000}"/>
    <cellStyle name="Standard_Lösung1 2" xfId="10" xr:uid="{00000000-0005-0000-0000-000014000000}"/>
    <cellStyle name="Standard_SEIFE2" xfId="6" xr:uid="{00000000-0005-0000-0000-000015000000}"/>
    <cellStyle name="Standard_WARENG1" xfId="7" xr:uid="{00000000-0005-0000-0000-000016000000}"/>
    <cellStyle name="Titel" xfId="8" xr:uid="{00000000-0005-0000-0000-00001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523875</xdr:colOff>
      <xdr:row>1</xdr:row>
      <xdr:rowOff>28575</xdr:rowOff>
    </xdr:from>
    <xdr:to>
      <xdr:col>6</xdr:col>
      <xdr:colOff>542925</xdr:colOff>
      <xdr:row>1</xdr:row>
      <xdr:rowOff>209550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800350" y="323850"/>
          <a:ext cx="22479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20;bungen\KURS\EXCEL\TABELLEN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3:N15"/>
  <sheetViews>
    <sheetView showGridLines="0" showRowColHeaders="0" tabSelected="1" workbookViewId="0"/>
  </sheetViews>
  <sheetFormatPr baseColWidth="10" defaultColWidth="11.453125" defaultRowHeight="18.5" x14ac:dyDescent="0.45"/>
  <cols>
    <col min="1" max="16384" width="11.453125" style="173"/>
  </cols>
  <sheetData>
    <row r="3" spans="2:14" ht="92" x14ac:dyDescent="2">
      <c r="B3" s="175" t="s">
        <v>80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4" ht="92" x14ac:dyDescent="2">
      <c r="B4" s="175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2:14" ht="92" x14ac:dyDescent="2">
      <c r="B5" s="175" t="s">
        <v>79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15" spans="2:14" x14ac:dyDescent="0.45">
      <c r="B15" s="173" t="s">
        <v>343</v>
      </c>
    </row>
  </sheetData>
  <sheetProtection algorithmName="SHA-512" hashValue="pTM9/FdMa4BlGHP79OdWcy3yDHtDm73945u6bb/yyOOR0tQ0A+Swz7OHQbz7uCnBGwOLvmNQzjCn+j+yd5/IWQ==" saltValue="DFljUysl4hr/ZbwKqGKq2Q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L130"/>
  <sheetViews>
    <sheetView zoomScale="145" zoomScaleNormal="145" workbookViewId="0">
      <selection sqref="A1:H1"/>
    </sheetView>
  </sheetViews>
  <sheetFormatPr baseColWidth="10" defaultColWidth="11.453125" defaultRowHeight="14.5" x14ac:dyDescent="0.35"/>
  <cols>
    <col min="1" max="1" width="4.453125" style="176" customWidth="1"/>
    <col min="2" max="2" width="14.26953125" style="176" customWidth="1"/>
    <col min="3" max="3" width="51.81640625" style="176" customWidth="1"/>
    <col min="4" max="4" width="7" style="177" bestFit="1" customWidth="1"/>
    <col min="5" max="5" width="15.1796875" style="176" customWidth="1"/>
    <col min="6" max="6" width="11" style="176" bestFit="1" customWidth="1"/>
    <col min="7" max="7" width="8.54296875" style="177" bestFit="1" customWidth="1"/>
    <col min="8" max="8" width="48.81640625" style="176" customWidth="1"/>
    <col min="9" max="10" width="11.453125" style="176"/>
    <col min="11" max="11" width="0" style="176" hidden="1" customWidth="1"/>
    <col min="12" max="12" width="12.7265625" style="176" hidden="1" customWidth="1"/>
    <col min="13" max="16384" width="11.453125" style="176"/>
  </cols>
  <sheetData>
    <row r="1" spans="1:12" ht="18.75" customHeight="1" x14ac:dyDescent="0.35">
      <c r="A1" s="206" t="s">
        <v>326</v>
      </c>
      <c r="B1" s="206"/>
      <c r="C1" s="206"/>
      <c r="D1" s="206"/>
      <c r="E1" s="206"/>
      <c r="F1" s="206"/>
      <c r="G1" s="206"/>
      <c r="H1" s="206"/>
    </row>
    <row r="2" spans="1:12" x14ac:dyDescent="0.35">
      <c r="A2" s="186"/>
      <c r="B2" s="186"/>
      <c r="C2" s="186"/>
      <c r="D2" s="187"/>
      <c r="E2" s="186"/>
      <c r="F2" s="186"/>
      <c r="G2" s="187"/>
      <c r="H2" s="186"/>
    </row>
    <row r="3" spans="1:12" x14ac:dyDescent="0.35">
      <c r="A3" s="186">
        <v>1</v>
      </c>
      <c r="B3" s="186" t="s">
        <v>344</v>
      </c>
      <c r="C3" s="186"/>
      <c r="D3" s="187"/>
      <c r="E3" s="185"/>
      <c r="F3" s="186"/>
      <c r="G3" s="228" t="str">
        <f ca="1">IF(K3=1,"richtig",IF(K3=0,"falsch, Tipp: "&amp;LEFT(_xlfn.FORMULATEXT(L3),FIND("(",_xlfn.FORMULATEXT(L3))-1),""))</f>
        <v/>
      </c>
      <c r="H3" s="186"/>
      <c r="K3" s="176" t="str">
        <f>IF(E3="","",IF(E3=L3,1,0))</f>
        <v/>
      </c>
      <c r="L3" s="183">
        <f>SUM($E$14:$E$130)</f>
        <v>478.20000000000005</v>
      </c>
    </row>
    <row r="4" spans="1:12" x14ac:dyDescent="0.35">
      <c r="A4" s="186">
        <v>2</v>
      </c>
      <c r="B4" s="186" t="s">
        <v>327</v>
      </c>
      <c r="C4" s="186"/>
      <c r="D4" s="187"/>
      <c r="E4" s="185"/>
      <c r="F4" s="186"/>
      <c r="G4" s="228" t="str">
        <f t="shared" ref="G4:G11" ca="1" si="0">IF(K4=1,"richtig",IF(K4=0,"falsch, Tipp: "&amp;LEFT(_xlfn.FORMULATEXT(L4),FIND("(",_xlfn.FORMULATEXT(L4))-1),""))</f>
        <v/>
      </c>
      <c r="H4" s="186"/>
      <c r="K4" s="176" t="str">
        <f t="shared" ref="K4:K11" si="1">IF(E4="","",IF(E4=L4,1,0))</f>
        <v/>
      </c>
      <c r="L4" s="183">
        <f>MAX($E$14:$E$130)</f>
        <v>39.799999999999997</v>
      </c>
    </row>
    <row r="5" spans="1:12" x14ac:dyDescent="0.35">
      <c r="A5" s="186">
        <v>3</v>
      </c>
      <c r="B5" s="186" t="s">
        <v>333</v>
      </c>
      <c r="C5" s="186"/>
      <c r="D5" s="187"/>
      <c r="E5" s="185"/>
      <c r="F5" s="186"/>
      <c r="G5" s="228" t="str">
        <f t="shared" ca="1" si="0"/>
        <v/>
      </c>
      <c r="H5" s="186"/>
      <c r="K5" s="176" t="str">
        <f t="shared" si="1"/>
        <v/>
      </c>
      <c r="L5" s="184">
        <f>MIN($D$14:$D$130)</f>
        <v>1960</v>
      </c>
    </row>
    <row r="6" spans="1:12" x14ac:dyDescent="0.35">
      <c r="A6" s="186">
        <v>4</v>
      </c>
      <c r="B6" s="186" t="s">
        <v>329</v>
      </c>
      <c r="C6" s="186"/>
      <c r="D6" s="187"/>
      <c r="E6" s="185"/>
      <c r="F6" s="186"/>
      <c r="G6" s="228" t="str">
        <f t="shared" ca="1" si="0"/>
        <v/>
      </c>
      <c r="H6" s="186"/>
      <c r="K6" s="176" t="str">
        <f t="shared" si="1"/>
        <v/>
      </c>
      <c r="L6" s="176">
        <f>COUNT(D14:D130)</f>
        <v>117</v>
      </c>
    </row>
    <row r="7" spans="1:12" x14ac:dyDescent="0.35">
      <c r="A7" s="186">
        <v>5</v>
      </c>
      <c r="B7" s="186" t="s">
        <v>328</v>
      </c>
      <c r="C7" s="186"/>
      <c r="D7" s="187"/>
      <c r="E7" s="185"/>
      <c r="F7" s="186"/>
      <c r="G7" s="228" t="str">
        <f t="shared" ca="1" si="0"/>
        <v/>
      </c>
      <c r="H7" s="186"/>
      <c r="K7" s="176" t="str">
        <f t="shared" si="1"/>
        <v/>
      </c>
      <c r="L7" s="176">
        <f>COUNTA(C14:C130)</f>
        <v>117</v>
      </c>
    </row>
    <row r="8" spans="1:12" x14ac:dyDescent="0.35">
      <c r="A8" s="186">
        <v>6</v>
      </c>
      <c r="B8" s="186" t="s">
        <v>330</v>
      </c>
      <c r="C8" s="186"/>
      <c r="D8" s="187"/>
      <c r="E8" s="185"/>
      <c r="F8" s="186"/>
      <c r="G8" s="228" t="str">
        <f t="shared" ca="1" si="0"/>
        <v/>
      </c>
      <c r="H8" s="186"/>
      <c r="K8" s="176" t="str">
        <f t="shared" si="1"/>
        <v/>
      </c>
      <c r="L8" s="176">
        <f>COUNT(E14:E130)</f>
        <v>23</v>
      </c>
    </row>
    <row r="9" spans="1:12" x14ac:dyDescent="0.35">
      <c r="A9" s="186">
        <v>7</v>
      </c>
      <c r="B9" s="186" t="s">
        <v>331</v>
      </c>
      <c r="C9" s="186"/>
      <c r="D9" s="187"/>
      <c r="E9" s="185"/>
      <c r="F9" s="186"/>
      <c r="G9" s="228" t="str">
        <f t="shared" ca="1" si="0"/>
        <v/>
      </c>
      <c r="H9" s="186"/>
      <c r="K9" s="176" t="str">
        <f t="shared" si="1"/>
        <v/>
      </c>
      <c r="L9" s="176">
        <f>COUNTA(H14:H130)</f>
        <v>58</v>
      </c>
    </row>
    <row r="10" spans="1:12" x14ac:dyDescent="0.35">
      <c r="A10" s="186">
        <v>8</v>
      </c>
      <c r="B10" s="186" t="s">
        <v>332</v>
      </c>
      <c r="C10" s="186"/>
      <c r="D10" s="187"/>
      <c r="E10" s="185"/>
      <c r="F10" s="186"/>
      <c r="G10" s="228" t="str">
        <f t="shared" ca="1" si="0"/>
        <v/>
      </c>
      <c r="H10" s="186"/>
      <c r="K10" s="176" t="str">
        <f t="shared" si="1"/>
        <v/>
      </c>
      <c r="L10" s="176">
        <f>COUNTBLANK(B14:B130)</f>
        <v>37</v>
      </c>
    </row>
    <row r="11" spans="1:12" x14ac:dyDescent="0.35">
      <c r="A11" s="186">
        <v>9</v>
      </c>
      <c r="B11" s="186" t="s">
        <v>334</v>
      </c>
      <c r="C11" s="186"/>
      <c r="D11" s="187"/>
      <c r="E11" s="185"/>
      <c r="F11" s="186"/>
      <c r="G11" s="228" t="str">
        <f t="shared" ca="1" si="0"/>
        <v/>
      </c>
      <c r="H11" s="186"/>
      <c r="K11" s="176" t="str">
        <f t="shared" si="1"/>
        <v/>
      </c>
      <c r="L11" s="176">
        <f>COUNTBLANK(H14:H130)</f>
        <v>59</v>
      </c>
    </row>
    <row r="12" spans="1:12" x14ac:dyDescent="0.35">
      <c r="A12" s="186"/>
      <c r="B12" s="186"/>
      <c r="C12" s="186"/>
      <c r="D12" s="187"/>
      <c r="E12" s="186"/>
      <c r="F12" s="186"/>
      <c r="G12" s="187"/>
      <c r="H12" s="186"/>
    </row>
    <row r="13" spans="1:12" x14ac:dyDescent="0.35">
      <c r="A13" s="186"/>
      <c r="B13" s="178" t="s">
        <v>83</v>
      </c>
      <c r="C13" s="178" t="s">
        <v>81</v>
      </c>
      <c r="D13" s="179" t="s">
        <v>82</v>
      </c>
      <c r="E13" s="178" t="s">
        <v>84</v>
      </c>
      <c r="F13" s="179" t="s">
        <v>85</v>
      </c>
      <c r="G13" s="179" t="s">
        <v>86</v>
      </c>
      <c r="H13" s="178" t="s">
        <v>87</v>
      </c>
    </row>
    <row r="14" spans="1:12" x14ac:dyDescent="0.35">
      <c r="A14" s="186"/>
      <c r="B14" s="180" t="s">
        <v>89</v>
      </c>
      <c r="C14" s="180" t="s">
        <v>88</v>
      </c>
      <c r="D14" s="181">
        <v>1987</v>
      </c>
      <c r="E14" s="182"/>
      <c r="F14" s="181"/>
      <c r="G14" s="181">
        <v>136</v>
      </c>
      <c r="H14" s="180"/>
    </row>
    <row r="15" spans="1:12" x14ac:dyDescent="0.35">
      <c r="A15" s="186"/>
      <c r="B15" s="180" t="s">
        <v>91</v>
      </c>
      <c r="C15" s="180" t="s">
        <v>90</v>
      </c>
      <c r="D15" s="181">
        <v>1990</v>
      </c>
      <c r="E15" s="182">
        <v>19.899999999999999</v>
      </c>
      <c r="F15" s="181">
        <v>1</v>
      </c>
      <c r="G15" s="181">
        <v>282</v>
      </c>
      <c r="H15" s="180"/>
    </row>
    <row r="16" spans="1:12" x14ac:dyDescent="0.35">
      <c r="A16" s="186"/>
      <c r="B16" s="180" t="s">
        <v>93</v>
      </c>
      <c r="C16" s="180" t="s">
        <v>92</v>
      </c>
      <c r="D16" s="181">
        <v>1993</v>
      </c>
      <c r="E16" s="182">
        <v>8.9</v>
      </c>
      <c r="F16" s="181"/>
      <c r="G16" s="181">
        <v>95</v>
      </c>
      <c r="H16" s="180"/>
    </row>
    <row r="17" spans="1:8" x14ac:dyDescent="0.35">
      <c r="A17" s="186"/>
      <c r="B17" s="180"/>
      <c r="C17" s="180" t="s">
        <v>94</v>
      </c>
      <c r="D17" s="181">
        <v>1995</v>
      </c>
      <c r="E17" s="182">
        <v>16.8</v>
      </c>
      <c r="F17" s="181">
        <v>1</v>
      </c>
      <c r="G17" s="181">
        <v>256</v>
      </c>
      <c r="H17" s="180"/>
    </row>
    <row r="18" spans="1:8" x14ac:dyDescent="0.35">
      <c r="A18" s="186"/>
      <c r="B18" s="180" t="s">
        <v>96</v>
      </c>
      <c r="C18" s="180" t="s">
        <v>95</v>
      </c>
      <c r="D18" s="181">
        <v>1993</v>
      </c>
      <c r="E18" s="182">
        <v>8.9</v>
      </c>
      <c r="F18" s="181">
        <v>1</v>
      </c>
      <c r="G18" s="181">
        <v>95</v>
      </c>
      <c r="H18" s="180"/>
    </row>
    <row r="19" spans="1:8" x14ac:dyDescent="0.35">
      <c r="A19" s="186"/>
      <c r="B19" s="180" t="s">
        <v>98</v>
      </c>
      <c r="C19" s="180" t="s">
        <v>97</v>
      </c>
      <c r="D19" s="181">
        <v>1988</v>
      </c>
      <c r="E19" s="182">
        <v>16.8</v>
      </c>
      <c r="F19" s="181"/>
      <c r="G19" s="181">
        <v>252</v>
      </c>
      <c r="H19" s="180"/>
    </row>
    <row r="20" spans="1:8" x14ac:dyDescent="0.35">
      <c r="A20" s="186"/>
      <c r="B20" s="180" t="s">
        <v>100</v>
      </c>
      <c r="C20" s="180" t="s">
        <v>99</v>
      </c>
      <c r="D20" s="181">
        <v>1991</v>
      </c>
      <c r="E20" s="182">
        <v>24.8</v>
      </c>
      <c r="F20" s="181">
        <v>1</v>
      </c>
      <c r="G20" s="181">
        <v>119</v>
      </c>
      <c r="H20" s="180"/>
    </row>
    <row r="21" spans="1:8" x14ac:dyDescent="0.35">
      <c r="A21" s="186"/>
      <c r="B21" s="180" t="s">
        <v>102</v>
      </c>
      <c r="C21" s="180" t="s">
        <v>101</v>
      </c>
      <c r="D21" s="181">
        <v>1989</v>
      </c>
      <c r="E21" s="182"/>
      <c r="F21" s="181">
        <v>1</v>
      </c>
      <c r="G21" s="181">
        <v>263</v>
      </c>
      <c r="H21" s="180"/>
    </row>
    <row r="22" spans="1:8" x14ac:dyDescent="0.35">
      <c r="A22" s="186"/>
      <c r="B22" s="180"/>
      <c r="C22" s="180" t="s">
        <v>103</v>
      </c>
      <c r="D22" s="181">
        <v>1990</v>
      </c>
      <c r="E22" s="182"/>
      <c r="F22" s="181">
        <v>7</v>
      </c>
      <c r="G22" s="181">
        <v>111</v>
      </c>
      <c r="H22" s="180"/>
    </row>
    <row r="23" spans="1:8" x14ac:dyDescent="0.35">
      <c r="A23" s="186"/>
      <c r="B23" s="180" t="s">
        <v>105</v>
      </c>
      <c r="C23" s="180" t="s">
        <v>104</v>
      </c>
      <c r="D23" s="181">
        <v>1991</v>
      </c>
      <c r="E23" s="182"/>
      <c r="F23" s="181">
        <v>5</v>
      </c>
      <c r="G23" s="181">
        <v>623</v>
      </c>
      <c r="H23" s="180"/>
    </row>
    <row r="24" spans="1:8" x14ac:dyDescent="0.35">
      <c r="A24" s="186"/>
      <c r="B24" s="180"/>
      <c r="C24" s="180" t="s">
        <v>106</v>
      </c>
      <c r="D24" s="181">
        <v>1979</v>
      </c>
      <c r="E24" s="182"/>
      <c r="F24" s="181"/>
      <c r="G24" s="181">
        <v>42</v>
      </c>
      <c r="H24" s="180"/>
    </row>
    <row r="25" spans="1:8" x14ac:dyDescent="0.35">
      <c r="A25" s="186"/>
      <c r="B25" s="180"/>
      <c r="C25" s="180" t="s">
        <v>107</v>
      </c>
      <c r="D25" s="181">
        <v>1993</v>
      </c>
      <c r="E25" s="182"/>
      <c r="F25" s="181">
        <v>2</v>
      </c>
      <c r="G25" s="181">
        <v>26</v>
      </c>
      <c r="H25" s="180" t="s">
        <v>108</v>
      </c>
    </row>
    <row r="26" spans="1:8" x14ac:dyDescent="0.35">
      <c r="A26" s="186"/>
      <c r="B26" s="180" t="s">
        <v>110</v>
      </c>
      <c r="C26" s="180" t="s">
        <v>109</v>
      </c>
      <c r="D26" s="181">
        <v>1991</v>
      </c>
      <c r="E26" s="182"/>
      <c r="F26" s="181">
        <v>7</v>
      </c>
      <c r="G26" s="181">
        <v>192</v>
      </c>
      <c r="H26" s="180"/>
    </row>
    <row r="27" spans="1:8" x14ac:dyDescent="0.35">
      <c r="A27" s="186"/>
      <c r="B27" s="180" t="s">
        <v>112</v>
      </c>
      <c r="C27" s="180" t="s">
        <v>111</v>
      </c>
      <c r="D27" s="181">
        <v>1991</v>
      </c>
      <c r="E27" s="182"/>
      <c r="F27" s="181">
        <v>1</v>
      </c>
      <c r="G27" s="181">
        <v>303</v>
      </c>
      <c r="H27" s="180"/>
    </row>
    <row r="28" spans="1:8" x14ac:dyDescent="0.35">
      <c r="A28" s="186"/>
      <c r="B28" s="180"/>
      <c r="C28" s="180" t="s">
        <v>113</v>
      </c>
      <c r="D28" s="181">
        <v>1992</v>
      </c>
      <c r="E28" s="182"/>
      <c r="F28" s="181">
        <v>1</v>
      </c>
      <c r="G28" s="181">
        <v>70</v>
      </c>
      <c r="H28" s="180"/>
    </row>
    <row r="29" spans="1:8" x14ac:dyDescent="0.35">
      <c r="A29" s="186"/>
      <c r="B29" s="180" t="s">
        <v>115</v>
      </c>
      <c r="C29" s="180" t="s">
        <v>114</v>
      </c>
      <c r="D29" s="181">
        <v>1991</v>
      </c>
      <c r="E29" s="182"/>
      <c r="F29" s="181"/>
      <c r="G29" s="181">
        <v>185</v>
      </c>
      <c r="H29" s="180"/>
    </row>
    <row r="30" spans="1:8" x14ac:dyDescent="0.35">
      <c r="A30" s="186"/>
      <c r="B30" s="180" t="s">
        <v>117</v>
      </c>
      <c r="C30" s="180" t="s">
        <v>116</v>
      </c>
      <c r="D30" s="181">
        <v>1987</v>
      </c>
      <c r="E30" s="182"/>
      <c r="F30" s="181">
        <v>4</v>
      </c>
      <c r="G30" s="181">
        <v>224</v>
      </c>
      <c r="H30" s="180" t="s">
        <v>118</v>
      </c>
    </row>
    <row r="31" spans="1:8" x14ac:dyDescent="0.35">
      <c r="A31" s="186"/>
      <c r="B31" s="180" t="s">
        <v>120</v>
      </c>
      <c r="C31" s="180" t="s">
        <v>119</v>
      </c>
      <c r="D31" s="181">
        <v>1987</v>
      </c>
      <c r="E31" s="182"/>
      <c r="F31" s="181">
        <v>4</v>
      </c>
      <c r="G31" s="181">
        <v>292</v>
      </c>
      <c r="H31" s="180" t="s">
        <v>118</v>
      </c>
    </row>
    <row r="32" spans="1:8" x14ac:dyDescent="0.35">
      <c r="A32" s="186"/>
      <c r="B32" s="180" t="s">
        <v>122</v>
      </c>
      <c r="C32" s="180" t="s">
        <v>121</v>
      </c>
      <c r="D32" s="181">
        <v>1988</v>
      </c>
      <c r="E32" s="182"/>
      <c r="F32" s="181">
        <v>6</v>
      </c>
      <c r="G32" s="181">
        <v>230</v>
      </c>
      <c r="H32" s="180" t="s">
        <v>118</v>
      </c>
    </row>
    <row r="33" spans="1:8" x14ac:dyDescent="0.35">
      <c r="A33" s="186"/>
      <c r="B33" s="180" t="s">
        <v>124</v>
      </c>
      <c r="C33" s="180" t="s">
        <v>123</v>
      </c>
      <c r="D33" s="181">
        <v>1988</v>
      </c>
      <c r="E33" s="182"/>
      <c r="F33" s="181"/>
      <c r="G33" s="181">
        <v>336</v>
      </c>
      <c r="H33" s="180" t="s">
        <v>125</v>
      </c>
    </row>
    <row r="34" spans="1:8" x14ac:dyDescent="0.35">
      <c r="A34" s="186"/>
      <c r="B34" s="180" t="s">
        <v>127</v>
      </c>
      <c r="C34" s="180" t="s">
        <v>126</v>
      </c>
      <c r="D34" s="181">
        <v>1989</v>
      </c>
      <c r="E34" s="182">
        <v>25.6</v>
      </c>
      <c r="F34" s="181">
        <v>2</v>
      </c>
      <c r="G34" s="181">
        <v>245</v>
      </c>
      <c r="H34" s="180" t="s">
        <v>118</v>
      </c>
    </row>
    <row r="35" spans="1:8" x14ac:dyDescent="0.35">
      <c r="A35" s="186"/>
      <c r="B35" s="180" t="s">
        <v>129</v>
      </c>
      <c r="C35" s="180" t="s">
        <v>128</v>
      </c>
      <c r="D35" s="181">
        <v>1989</v>
      </c>
      <c r="E35" s="182">
        <v>25.6</v>
      </c>
      <c r="F35" s="181">
        <v>5</v>
      </c>
      <c r="G35" s="181">
        <v>269</v>
      </c>
      <c r="H35" s="180" t="s">
        <v>118</v>
      </c>
    </row>
    <row r="36" spans="1:8" x14ac:dyDescent="0.35">
      <c r="A36" s="186"/>
      <c r="B36" s="180" t="s">
        <v>131</v>
      </c>
      <c r="C36" s="180" t="s">
        <v>130</v>
      </c>
      <c r="D36" s="181">
        <v>1984</v>
      </c>
      <c r="E36" s="182"/>
      <c r="F36" s="181"/>
      <c r="G36" s="181">
        <v>244</v>
      </c>
      <c r="H36" s="180" t="s">
        <v>118</v>
      </c>
    </row>
    <row r="37" spans="1:8" x14ac:dyDescent="0.35">
      <c r="A37" s="186"/>
      <c r="B37" s="180" t="s">
        <v>133</v>
      </c>
      <c r="C37" s="180" t="s">
        <v>132</v>
      </c>
      <c r="D37" s="181">
        <v>1986</v>
      </c>
      <c r="E37" s="182"/>
      <c r="F37" s="181"/>
      <c r="G37" s="181">
        <v>210</v>
      </c>
      <c r="H37" s="180" t="s">
        <v>125</v>
      </c>
    </row>
    <row r="38" spans="1:8" x14ac:dyDescent="0.35">
      <c r="A38" s="186"/>
      <c r="B38" s="180" t="s">
        <v>135</v>
      </c>
      <c r="C38" s="180" t="s">
        <v>134</v>
      </c>
      <c r="D38" s="181">
        <v>1988</v>
      </c>
      <c r="E38" s="182"/>
      <c r="F38" s="181">
        <v>3</v>
      </c>
      <c r="G38" s="181">
        <v>302</v>
      </c>
      <c r="H38" s="180" t="s">
        <v>118</v>
      </c>
    </row>
    <row r="39" spans="1:8" x14ac:dyDescent="0.35">
      <c r="A39" s="186"/>
      <c r="B39" s="180" t="s">
        <v>135</v>
      </c>
      <c r="C39" s="180" t="s">
        <v>136</v>
      </c>
      <c r="D39" s="181">
        <v>1985</v>
      </c>
      <c r="E39" s="182"/>
      <c r="F39" s="181">
        <v>2</v>
      </c>
      <c r="G39" s="181">
        <v>240</v>
      </c>
      <c r="H39" s="180" t="s">
        <v>118</v>
      </c>
    </row>
    <row r="40" spans="1:8" x14ac:dyDescent="0.35">
      <c r="A40" s="186"/>
      <c r="B40" s="180" t="s">
        <v>138</v>
      </c>
      <c r="C40" s="180" t="s">
        <v>137</v>
      </c>
      <c r="D40" s="181">
        <v>1986</v>
      </c>
      <c r="E40" s="182"/>
      <c r="F40" s="181"/>
      <c r="G40" s="181">
        <v>280</v>
      </c>
      <c r="H40" s="180" t="s">
        <v>118</v>
      </c>
    </row>
    <row r="41" spans="1:8" x14ac:dyDescent="0.35">
      <c r="A41" s="186"/>
      <c r="B41" s="180" t="s">
        <v>140</v>
      </c>
      <c r="C41" s="180" t="s">
        <v>139</v>
      </c>
      <c r="D41" s="181">
        <v>1989</v>
      </c>
      <c r="E41" s="182"/>
      <c r="F41" s="181">
        <v>2</v>
      </c>
      <c r="G41" s="181">
        <v>322</v>
      </c>
      <c r="H41" s="180"/>
    </row>
    <row r="42" spans="1:8" x14ac:dyDescent="0.35">
      <c r="A42" s="186"/>
      <c r="B42" s="180" t="s">
        <v>142</v>
      </c>
      <c r="C42" s="180" t="s">
        <v>141</v>
      </c>
      <c r="D42" s="181">
        <v>1993</v>
      </c>
      <c r="E42" s="182"/>
      <c r="F42" s="181">
        <v>2</v>
      </c>
      <c r="G42" s="181">
        <v>264</v>
      </c>
      <c r="H42" s="180"/>
    </row>
    <row r="43" spans="1:8" x14ac:dyDescent="0.35">
      <c r="A43" s="186"/>
      <c r="B43" s="180" t="s">
        <v>144</v>
      </c>
      <c r="C43" s="180" t="s">
        <v>143</v>
      </c>
      <c r="D43" s="181">
        <v>1992</v>
      </c>
      <c r="E43" s="182"/>
      <c r="F43" s="181">
        <v>1</v>
      </c>
      <c r="G43" s="181">
        <v>258</v>
      </c>
      <c r="H43" s="180" t="s">
        <v>118</v>
      </c>
    </row>
    <row r="44" spans="1:8" x14ac:dyDescent="0.35">
      <c r="A44" s="186"/>
      <c r="B44" s="180" t="s">
        <v>146</v>
      </c>
      <c r="C44" s="180" t="s">
        <v>145</v>
      </c>
      <c r="D44" s="181">
        <v>1994</v>
      </c>
      <c r="E44" s="182">
        <v>10.1</v>
      </c>
      <c r="F44" s="181"/>
      <c r="G44" s="181">
        <v>64</v>
      </c>
      <c r="H44" s="180"/>
    </row>
    <row r="45" spans="1:8" x14ac:dyDescent="0.35">
      <c r="A45" s="186"/>
      <c r="B45" s="180" t="s">
        <v>148</v>
      </c>
      <c r="C45" s="180" t="s">
        <v>147</v>
      </c>
      <c r="D45" s="181">
        <v>1965</v>
      </c>
      <c r="E45" s="182"/>
      <c r="F45" s="181">
        <v>1</v>
      </c>
      <c r="G45" s="181">
        <v>97</v>
      </c>
      <c r="H45" s="180" t="s">
        <v>149</v>
      </c>
    </row>
    <row r="46" spans="1:8" x14ac:dyDescent="0.35">
      <c r="A46" s="186"/>
      <c r="B46" s="180"/>
      <c r="C46" s="180" t="s">
        <v>150</v>
      </c>
      <c r="D46" s="181">
        <v>1960</v>
      </c>
      <c r="E46" s="182"/>
      <c r="F46" s="181">
        <v>1</v>
      </c>
      <c r="G46" s="181">
        <v>252</v>
      </c>
      <c r="H46" s="180"/>
    </row>
    <row r="47" spans="1:8" x14ac:dyDescent="0.35">
      <c r="A47" s="186"/>
      <c r="B47" s="180"/>
      <c r="C47" s="180" t="s">
        <v>150</v>
      </c>
      <c r="D47" s="181">
        <v>1964</v>
      </c>
      <c r="E47" s="182"/>
      <c r="F47" s="181">
        <v>3</v>
      </c>
      <c r="G47" s="181">
        <v>159</v>
      </c>
      <c r="H47" s="180" t="s">
        <v>151</v>
      </c>
    </row>
    <row r="48" spans="1:8" x14ac:dyDescent="0.35">
      <c r="A48" s="186"/>
      <c r="B48" s="180" t="s">
        <v>153</v>
      </c>
      <c r="C48" s="180" t="s">
        <v>152</v>
      </c>
      <c r="D48" s="181">
        <v>1975</v>
      </c>
      <c r="E48" s="182"/>
      <c r="F48" s="181"/>
      <c r="G48" s="181">
        <v>229</v>
      </c>
      <c r="H48" s="180"/>
    </row>
    <row r="49" spans="1:8" x14ac:dyDescent="0.35">
      <c r="A49" s="186"/>
      <c r="B49" s="180" t="s">
        <v>155</v>
      </c>
      <c r="C49" s="180" t="s">
        <v>154</v>
      </c>
      <c r="D49" s="181">
        <v>1988</v>
      </c>
      <c r="E49" s="182">
        <v>19.8</v>
      </c>
      <c r="F49" s="181"/>
      <c r="G49" s="181">
        <v>111</v>
      </c>
      <c r="H49" s="180"/>
    </row>
    <row r="50" spans="1:8" ht="29" x14ac:dyDescent="0.35">
      <c r="A50" s="186"/>
      <c r="B50" s="180" t="s">
        <v>157</v>
      </c>
      <c r="C50" s="180" t="s">
        <v>156</v>
      </c>
      <c r="D50" s="181">
        <v>1992</v>
      </c>
      <c r="E50" s="182"/>
      <c r="F50" s="181"/>
      <c r="G50" s="181">
        <v>347</v>
      </c>
      <c r="H50" s="180"/>
    </row>
    <row r="51" spans="1:8" x14ac:dyDescent="0.35">
      <c r="A51" s="186"/>
      <c r="B51" s="180" t="s">
        <v>159</v>
      </c>
      <c r="C51" s="180" t="s">
        <v>158</v>
      </c>
      <c r="D51" s="181">
        <v>1991</v>
      </c>
      <c r="E51" s="182"/>
      <c r="F51" s="181"/>
      <c r="G51" s="181">
        <v>221</v>
      </c>
      <c r="H51" s="180" t="s">
        <v>118</v>
      </c>
    </row>
    <row r="52" spans="1:8" x14ac:dyDescent="0.35">
      <c r="A52" s="186"/>
      <c r="B52" s="180" t="s">
        <v>159</v>
      </c>
      <c r="C52" s="180" t="s">
        <v>160</v>
      </c>
      <c r="D52" s="181">
        <v>1994</v>
      </c>
      <c r="E52" s="182"/>
      <c r="F52" s="181">
        <v>1</v>
      </c>
      <c r="G52" s="181">
        <v>250</v>
      </c>
      <c r="H52" s="180" t="s">
        <v>118</v>
      </c>
    </row>
    <row r="53" spans="1:8" x14ac:dyDescent="0.35">
      <c r="A53" s="186"/>
      <c r="B53" s="180" t="s">
        <v>162</v>
      </c>
      <c r="C53" s="180" t="s">
        <v>161</v>
      </c>
      <c r="D53" s="181">
        <v>1986</v>
      </c>
      <c r="E53" s="182"/>
      <c r="F53" s="181">
        <v>3</v>
      </c>
      <c r="G53" s="181">
        <v>317</v>
      </c>
      <c r="H53" s="180" t="s">
        <v>118</v>
      </c>
    </row>
    <row r="54" spans="1:8" x14ac:dyDescent="0.35">
      <c r="A54" s="186"/>
      <c r="B54" s="180" t="s">
        <v>164</v>
      </c>
      <c r="C54" s="180" t="s">
        <v>163</v>
      </c>
      <c r="D54" s="181">
        <v>1988</v>
      </c>
      <c r="E54" s="182"/>
      <c r="F54" s="181"/>
      <c r="G54" s="181">
        <v>167</v>
      </c>
      <c r="H54" s="180" t="s">
        <v>118</v>
      </c>
    </row>
    <row r="55" spans="1:8" x14ac:dyDescent="0.35">
      <c r="A55" s="186"/>
      <c r="B55" s="180" t="s">
        <v>166</v>
      </c>
      <c r="C55" s="180" t="s">
        <v>165</v>
      </c>
      <c r="D55" s="181">
        <v>1977</v>
      </c>
      <c r="E55" s="182"/>
      <c r="F55" s="181">
        <v>4</v>
      </c>
      <c r="G55" s="181">
        <v>292</v>
      </c>
      <c r="H55" s="180"/>
    </row>
    <row r="56" spans="1:8" x14ac:dyDescent="0.35">
      <c r="A56" s="186"/>
      <c r="B56" s="180" t="s">
        <v>168</v>
      </c>
      <c r="C56" s="180" t="s">
        <v>167</v>
      </c>
      <c r="D56" s="181">
        <v>1989</v>
      </c>
      <c r="E56" s="182"/>
      <c r="F56" s="181">
        <v>2</v>
      </c>
      <c r="G56" s="181">
        <v>213</v>
      </c>
      <c r="H56" s="180"/>
    </row>
    <row r="57" spans="1:8" x14ac:dyDescent="0.35">
      <c r="A57" s="186"/>
      <c r="B57" s="180" t="s">
        <v>170</v>
      </c>
      <c r="C57" s="180" t="s">
        <v>169</v>
      </c>
      <c r="D57" s="181">
        <v>1989</v>
      </c>
      <c r="E57" s="182"/>
      <c r="F57" s="181">
        <v>2</v>
      </c>
      <c r="G57" s="181">
        <v>212</v>
      </c>
      <c r="H57" s="180"/>
    </row>
    <row r="58" spans="1:8" x14ac:dyDescent="0.35">
      <c r="A58" s="186"/>
      <c r="B58" s="180" t="s">
        <v>172</v>
      </c>
      <c r="C58" s="180" t="s">
        <v>171</v>
      </c>
      <c r="D58" s="181">
        <v>1972</v>
      </c>
      <c r="E58" s="182"/>
      <c r="F58" s="181">
        <v>2</v>
      </c>
      <c r="G58" s="181">
        <v>182</v>
      </c>
      <c r="H58" s="180"/>
    </row>
    <row r="59" spans="1:8" x14ac:dyDescent="0.35">
      <c r="A59" s="186"/>
      <c r="B59" s="180" t="s">
        <v>174</v>
      </c>
      <c r="C59" s="180" t="s">
        <v>173</v>
      </c>
      <c r="D59" s="181">
        <v>1989</v>
      </c>
      <c r="E59" s="182"/>
      <c r="F59" s="181"/>
      <c r="G59" s="181">
        <v>168</v>
      </c>
      <c r="H59" s="180"/>
    </row>
    <row r="60" spans="1:8" x14ac:dyDescent="0.35">
      <c r="A60" s="186"/>
      <c r="B60" s="180"/>
      <c r="C60" s="180" t="s">
        <v>175</v>
      </c>
      <c r="D60" s="181">
        <v>1990</v>
      </c>
      <c r="E60" s="182"/>
      <c r="F60" s="181">
        <v>1</v>
      </c>
      <c r="G60" s="181">
        <v>85</v>
      </c>
      <c r="H60" s="180" t="s">
        <v>176</v>
      </c>
    </row>
    <row r="61" spans="1:8" x14ac:dyDescent="0.35">
      <c r="A61" s="186"/>
      <c r="B61" s="180"/>
      <c r="C61" s="180" t="s">
        <v>177</v>
      </c>
      <c r="D61" s="181">
        <v>1992</v>
      </c>
      <c r="E61" s="182"/>
      <c r="F61" s="181">
        <v>1</v>
      </c>
      <c r="G61" s="181">
        <v>47</v>
      </c>
      <c r="H61" s="180" t="s">
        <v>178</v>
      </c>
    </row>
    <row r="62" spans="1:8" x14ac:dyDescent="0.35">
      <c r="A62" s="186"/>
      <c r="B62" s="180"/>
      <c r="C62" s="180" t="s">
        <v>179</v>
      </c>
      <c r="D62" s="181">
        <v>1986</v>
      </c>
      <c r="E62" s="182"/>
      <c r="F62" s="181"/>
      <c r="G62" s="181">
        <v>129</v>
      </c>
      <c r="H62" s="180" t="s">
        <v>180</v>
      </c>
    </row>
    <row r="63" spans="1:8" x14ac:dyDescent="0.35">
      <c r="A63" s="186"/>
      <c r="B63" s="180"/>
      <c r="C63" s="180" t="s">
        <v>181</v>
      </c>
      <c r="D63" s="181">
        <v>1983</v>
      </c>
      <c r="E63" s="182"/>
      <c r="F63" s="181">
        <v>3</v>
      </c>
      <c r="G63" s="181">
        <v>79</v>
      </c>
      <c r="H63" s="180" t="s">
        <v>182</v>
      </c>
    </row>
    <row r="64" spans="1:8" x14ac:dyDescent="0.35">
      <c r="A64" s="186"/>
      <c r="B64" s="180"/>
      <c r="C64" s="180" t="s">
        <v>183</v>
      </c>
      <c r="D64" s="181">
        <v>1990</v>
      </c>
      <c r="E64" s="182"/>
      <c r="F64" s="181"/>
      <c r="G64" s="181">
        <v>86</v>
      </c>
      <c r="H64" s="180"/>
    </row>
    <row r="65" spans="1:8" x14ac:dyDescent="0.35">
      <c r="A65" s="186"/>
      <c r="B65" s="180" t="s">
        <v>185</v>
      </c>
      <c r="C65" s="180" t="s">
        <v>184</v>
      </c>
      <c r="D65" s="181">
        <v>1991</v>
      </c>
      <c r="E65" s="182"/>
      <c r="F65" s="181">
        <v>4</v>
      </c>
      <c r="G65" s="181">
        <v>385</v>
      </c>
      <c r="H65" s="180"/>
    </row>
    <row r="66" spans="1:8" x14ac:dyDescent="0.35">
      <c r="A66" s="186"/>
      <c r="B66" s="180"/>
      <c r="C66" s="180" t="s">
        <v>186</v>
      </c>
      <c r="D66" s="181">
        <v>1983</v>
      </c>
      <c r="E66" s="182"/>
      <c r="F66" s="181"/>
      <c r="G66" s="181">
        <v>119</v>
      </c>
      <c r="H66" s="180"/>
    </row>
    <row r="67" spans="1:8" x14ac:dyDescent="0.35">
      <c r="A67" s="186"/>
      <c r="B67" s="180" t="s">
        <v>188</v>
      </c>
      <c r="C67" s="180" t="s">
        <v>187</v>
      </c>
      <c r="D67" s="181">
        <v>1993</v>
      </c>
      <c r="E67" s="182">
        <v>25.4</v>
      </c>
      <c r="F67" s="181">
        <v>1</v>
      </c>
      <c r="G67" s="181">
        <v>128</v>
      </c>
      <c r="H67" s="180" t="s">
        <v>189</v>
      </c>
    </row>
    <row r="68" spans="1:8" x14ac:dyDescent="0.35">
      <c r="A68" s="186"/>
      <c r="B68" s="180" t="s">
        <v>191</v>
      </c>
      <c r="C68" s="180" t="s">
        <v>190</v>
      </c>
      <c r="D68" s="181">
        <v>1988</v>
      </c>
      <c r="E68" s="182"/>
      <c r="F68" s="181"/>
      <c r="G68" s="181">
        <v>189</v>
      </c>
      <c r="H68" s="180"/>
    </row>
    <row r="69" spans="1:8" x14ac:dyDescent="0.35">
      <c r="A69" s="186"/>
      <c r="B69" s="180" t="s">
        <v>193</v>
      </c>
      <c r="C69" s="180" t="s">
        <v>192</v>
      </c>
      <c r="D69" s="181">
        <v>1994</v>
      </c>
      <c r="E69" s="182"/>
      <c r="F69" s="181">
        <v>2</v>
      </c>
      <c r="G69" s="181">
        <v>197</v>
      </c>
      <c r="H69" s="180" t="s">
        <v>194</v>
      </c>
    </row>
    <row r="70" spans="1:8" x14ac:dyDescent="0.35">
      <c r="A70" s="186"/>
      <c r="B70" s="180"/>
      <c r="C70" s="180" t="s">
        <v>195</v>
      </c>
      <c r="D70" s="181">
        <v>1983</v>
      </c>
      <c r="E70" s="182"/>
      <c r="F70" s="181">
        <v>3</v>
      </c>
      <c r="G70" s="181">
        <v>176</v>
      </c>
      <c r="H70" s="180"/>
    </row>
    <row r="71" spans="1:8" ht="29" x14ac:dyDescent="0.35">
      <c r="A71" s="186"/>
      <c r="B71" s="180" t="s">
        <v>197</v>
      </c>
      <c r="C71" s="180" t="s">
        <v>196</v>
      </c>
      <c r="D71" s="181">
        <v>1992</v>
      </c>
      <c r="E71" s="182"/>
      <c r="F71" s="181"/>
      <c r="G71" s="181">
        <v>120</v>
      </c>
      <c r="H71" s="180" t="s">
        <v>198</v>
      </c>
    </row>
    <row r="72" spans="1:8" ht="29" x14ac:dyDescent="0.35">
      <c r="A72" s="186"/>
      <c r="B72" s="180" t="s">
        <v>200</v>
      </c>
      <c r="C72" s="180" t="s">
        <v>199</v>
      </c>
      <c r="D72" s="181">
        <v>1995</v>
      </c>
      <c r="E72" s="182"/>
      <c r="F72" s="181"/>
      <c r="G72" s="181">
        <v>108</v>
      </c>
      <c r="H72" s="180" t="s">
        <v>201</v>
      </c>
    </row>
    <row r="73" spans="1:8" x14ac:dyDescent="0.35">
      <c r="A73" s="186"/>
      <c r="B73" s="180" t="s">
        <v>203</v>
      </c>
      <c r="C73" s="180" t="s">
        <v>202</v>
      </c>
      <c r="D73" s="181">
        <v>1994</v>
      </c>
      <c r="E73" s="182">
        <v>30.8</v>
      </c>
      <c r="F73" s="181">
        <v>6</v>
      </c>
      <c r="G73" s="181">
        <v>148</v>
      </c>
      <c r="H73" s="180" t="s">
        <v>204</v>
      </c>
    </row>
    <row r="74" spans="1:8" x14ac:dyDescent="0.35">
      <c r="A74" s="186"/>
      <c r="B74" s="180" t="s">
        <v>206</v>
      </c>
      <c r="C74" s="180" t="s">
        <v>205</v>
      </c>
      <c r="D74" s="181">
        <v>1991</v>
      </c>
      <c r="E74" s="182"/>
      <c r="F74" s="181"/>
      <c r="G74" s="181">
        <v>131</v>
      </c>
      <c r="H74" s="180"/>
    </row>
    <row r="75" spans="1:8" x14ac:dyDescent="0.35">
      <c r="A75" s="186"/>
      <c r="B75" s="180" t="s">
        <v>208</v>
      </c>
      <c r="C75" s="180" t="s">
        <v>207</v>
      </c>
      <c r="D75" s="181">
        <v>1986</v>
      </c>
      <c r="E75" s="182">
        <v>12.2</v>
      </c>
      <c r="F75" s="181"/>
      <c r="G75" s="181"/>
      <c r="H75" s="180"/>
    </row>
    <row r="76" spans="1:8" ht="29" x14ac:dyDescent="0.35">
      <c r="A76" s="186"/>
      <c r="B76" s="180" t="s">
        <v>210</v>
      </c>
      <c r="C76" s="180" t="s">
        <v>209</v>
      </c>
      <c r="D76" s="181">
        <v>1965</v>
      </c>
      <c r="E76" s="182"/>
      <c r="F76" s="181"/>
      <c r="G76" s="181">
        <v>348</v>
      </c>
      <c r="H76" s="180" t="s">
        <v>211</v>
      </c>
    </row>
    <row r="77" spans="1:8" x14ac:dyDescent="0.35">
      <c r="A77" s="186"/>
      <c r="B77" s="180" t="s">
        <v>213</v>
      </c>
      <c r="C77" s="180" t="s">
        <v>212</v>
      </c>
      <c r="D77" s="181">
        <v>1972</v>
      </c>
      <c r="E77" s="182"/>
      <c r="F77" s="181">
        <v>1</v>
      </c>
      <c r="G77" s="181">
        <v>531</v>
      </c>
      <c r="H77" s="180"/>
    </row>
    <row r="78" spans="1:8" x14ac:dyDescent="0.35">
      <c r="A78" s="186"/>
      <c r="B78" s="180" t="s">
        <v>215</v>
      </c>
      <c r="C78" s="180" t="s">
        <v>214</v>
      </c>
      <c r="D78" s="181">
        <v>1991</v>
      </c>
      <c r="E78" s="182"/>
      <c r="F78" s="181"/>
      <c r="G78" s="181">
        <v>150</v>
      </c>
      <c r="H78" s="180" t="s">
        <v>216</v>
      </c>
    </row>
    <row r="79" spans="1:8" x14ac:dyDescent="0.35">
      <c r="A79" s="186"/>
      <c r="B79" s="180" t="s">
        <v>218</v>
      </c>
      <c r="C79" s="180" t="s">
        <v>217</v>
      </c>
      <c r="D79" s="181">
        <v>1992</v>
      </c>
      <c r="E79" s="182"/>
      <c r="F79" s="181"/>
      <c r="G79" s="181">
        <v>166</v>
      </c>
      <c r="H79" s="180"/>
    </row>
    <row r="80" spans="1:8" x14ac:dyDescent="0.35">
      <c r="A80" s="186"/>
      <c r="B80" s="180" t="s">
        <v>220</v>
      </c>
      <c r="C80" s="180" t="s">
        <v>219</v>
      </c>
      <c r="D80" s="181">
        <v>1991</v>
      </c>
      <c r="E80" s="182">
        <v>19.8</v>
      </c>
      <c r="F80" s="181">
        <v>1</v>
      </c>
      <c r="G80" s="181">
        <v>127</v>
      </c>
      <c r="H80" s="180"/>
    </row>
    <row r="81" spans="1:8" x14ac:dyDescent="0.35">
      <c r="A81" s="186"/>
      <c r="B81" s="180" t="s">
        <v>222</v>
      </c>
      <c r="C81" s="180" t="s">
        <v>221</v>
      </c>
      <c r="D81" s="181">
        <v>1992</v>
      </c>
      <c r="E81" s="182">
        <v>25.1</v>
      </c>
      <c r="F81" s="181">
        <v>1</v>
      </c>
      <c r="G81" s="181">
        <v>159</v>
      </c>
      <c r="H81" s="180" t="s">
        <v>223</v>
      </c>
    </row>
    <row r="82" spans="1:8" x14ac:dyDescent="0.35">
      <c r="A82" s="186"/>
      <c r="B82" s="180" t="s">
        <v>225</v>
      </c>
      <c r="C82" s="180" t="s">
        <v>224</v>
      </c>
      <c r="D82" s="181">
        <v>1992</v>
      </c>
      <c r="E82" s="182"/>
      <c r="F82" s="181">
        <v>2</v>
      </c>
      <c r="G82" s="181">
        <v>171</v>
      </c>
      <c r="H82" s="180"/>
    </row>
    <row r="83" spans="1:8" ht="29" x14ac:dyDescent="0.35">
      <c r="A83" s="186"/>
      <c r="B83" s="180" t="s">
        <v>227</v>
      </c>
      <c r="C83" s="180" t="s">
        <v>226</v>
      </c>
      <c r="D83" s="181">
        <v>1982</v>
      </c>
      <c r="E83" s="182"/>
      <c r="F83" s="181"/>
      <c r="G83" s="181">
        <v>132</v>
      </c>
      <c r="H83" s="180" t="s">
        <v>228</v>
      </c>
    </row>
    <row r="84" spans="1:8" ht="29" x14ac:dyDescent="0.35">
      <c r="A84" s="186"/>
      <c r="B84" s="180" t="s">
        <v>230</v>
      </c>
      <c r="C84" s="180" t="s">
        <v>229</v>
      </c>
      <c r="D84" s="181">
        <v>1964</v>
      </c>
      <c r="E84" s="182"/>
      <c r="F84" s="181"/>
      <c r="G84" s="181">
        <v>488</v>
      </c>
      <c r="H84" s="180" t="s">
        <v>231</v>
      </c>
    </row>
    <row r="85" spans="1:8" x14ac:dyDescent="0.35">
      <c r="A85" s="186"/>
      <c r="B85" s="180" t="s">
        <v>233</v>
      </c>
      <c r="C85" s="180" t="s">
        <v>232</v>
      </c>
      <c r="D85" s="181">
        <v>1990</v>
      </c>
      <c r="E85" s="182"/>
      <c r="F85" s="181"/>
      <c r="G85" s="181">
        <v>631</v>
      </c>
      <c r="H85" s="180"/>
    </row>
    <row r="86" spans="1:8" ht="43.5" x14ac:dyDescent="0.35">
      <c r="A86" s="186"/>
      <c r="B86" s="180" t="s">
        <v>235</v>
      </c>
      <c r="C86" s="180" t="s">
        <v>234</v>
      </c>
      <c r="D86" s="181">
        <v>1982</v>
      </c>
      <c r="E86" s="182"/>
      <c r="F86" s="181"/>
      <c r="G86" s="181">
        <v>352</v>
      </c>
      <c r="H86" s="180" t="s">
        <v>236</v>
      </c>
    </row>
    <row r="87" spans="1:8" x14ac:dyDescent="0.35">
      <c r="A87" s="186"/>
      <c r="B87" s="180" t="s">
        <v>238</v>
      </c>
      <c r="C87" s="180" t="s">
        <v>237</v>
      </c>
      <c r="D87" s="181">
        <v>1969</v>
      </c>
      <c r="E87" s="182">
        <v>39.799999999999997</v>
      </c>
      <c r="F87" s="181"/>
      <c r="G87" s="181">
        <v>159</v>
      </c>
      <c r="H87" s="180"/>
    </row>
    <row r="88" spans="1:8" x14ac:dyDescent="0.35">
      <c r="A88" s="186"/>
      <c r="B88" s="180" t="s">
        <v>240</v>
      </c>
      <c r="C88" s="180" t="s">
        <v>239</v>
      </c>
      <c r="D88" s="181">
        <v>1989</v>
      </c>
      <c r="E88" s="182"/>
      <c r="F88" s="181">
        <v>2</v>
      </c>
      <c r="G88" s="181">
        <v>112</v>
      </c>
      <c r="H88" s="180"/>
    </row>
    <row r="89" spans="1:8" x14ac:dyDescent="0.35">
      <c r="A89" s="186"/>
      <c r="B89" s="180" t="s">
        <v>242</v>
      </c>
      <c r="C89" s="180" t="s">
        <v>241</v>
      </c>
      <c r="D89" s="181">
        <v>1990</v>
      </c>
      <c r="E89" s="182"/>
      <c r="F89" s="181">
        <v>1</v>
      </c>
      <c r="G89" s="181">
        <v>74</v>
      </c>
      <c r="H89" s="180" t="s">
        <v>243</v>
      </c>
    </row>
    <row r="90" spans="1:8" x14ac:dyDescent="0.35">
      <c r="A90" s="186"/>
      <c r="B90" s="180" t="s">
        <v>245</v>
      </c>
      <c r="C90" s="180" t="s">
        <v>244</v>
      </c>
      <c r="D90" s="181">
        <v>1976</v>
      </c>
      <c r="E90" s="182"/>
      <c r="F90" s="181">
        <v>1</v>
      </c>
      <c r="G90" s="181">
        <v>157</v>
      </c>
      <c r="H90" s="180"/>
    </row>
    <row r="91" spans="1:8" x14ac:dyDescent="0.35">
      <c r="A91" s="186"/>
      <c r="B91" s="180" t="s">
        <v>247</v>
      </c>
      <c r="C91" s="180" t="s">
        <v>246</v>
      </c>
      <c r="D91" s="181">
        <v>1970</v>
      </c>
      <c r="E91" s="182"/>
      <c r="F91" s="181">
        <v>1</v>
      </c>
      <c r="G91" s="181">
        <v>46</v>
      </c>
      <c r="H91" s="180" t="s">
        <v>248</v>
      </c>
    </row>
    <row r="92" spans="1:8" x14ac:dyDescent="0.35">
      <c r="A92" s="186"/>
      <c r="B92" s="180"/>
      <c r="C92" s="180" t="s">
        <v>249</v>
      </c>
      <c r="D92" s="181">
        <v>1970</v>
      </c>
      <c r="E92" s="182"/>
      <c r="F92" s="181"/>
      <c r="G92" s="181"/>
      <c r="H92" s="180"/>
    </row>
    <row r="93" spans="1:8" x14ac:dyDescent="0.35">
      <c r="A93" s="186"/>
      <c r="B93" s="180" t="s">
        <v>251</v>
      </c>
      <c r="C93" s="180" t="s">
        <v>250</v>
      </c>
      <c r="D93" s="181">
        <v>1980</v>
      </c>
      <c r="E93" s="182">
        <v>21.8</v>
      </c>
      <c r="F93" s="181"/>
      <c r="G93" s="181">
        <v>255</v>
      </c>
      <c r="H93" s="180" t="s">
        <v>252</v>
      </c>
    </row>
    <row r="94" spans="1:8" x14ac:dyDescent="0.35">
      <c r="A94" s="186"/>
      <c r="B94" s="180" t="s">
        <v>254</v>
      </c>
      <c r="C94" s="180" t="s">
        <v>253</v>
      </c>
      <c r="D94" s="181">
        <v>1971</v>
      </c>
      <c r="E94" s="182"/>
      <c r="F94" s="181"/>
      <c r="G94" s="181">
        <v>203</v>
      </c>
      <c r="H94" s="180" t="s">
        <v>255</v>
      </c>
    </row>
    <row r="95" spans="1:8" x14ac:dyDescent="0.35">
      <c r="A95" s="186"/>
      <c r="B95" s="180"/>
      <c r="C95" s="180" t="s">
        <v>256</v>
      </c>
      <c r="D95" s="181">
        <v>1991</v>
      </c>
      <c r="E95" s="182"/>
      <c r="F95" s="181"/>
      <c r="G95" s="181">
        <v>154</v>
      </c>
      <c r="H95" s="180"/>
    </row>
    <row r="96" spans="1:8" ht="29" x14ac:dyDescent="0.35">
      <c r="A96" s="186"/>
      <c r="B96" s="180"/>
      <c r="C96" s="180" t="s">
        <v>257</v>
      </c>
      <c r="D96" s="181">
        <v>1967</v>
      </c>
      <c r="E96" s="182"/>
      <c r="F96" s="181"/>
      <c r="G96" s="181">
        <v>79</v>
      </c>
      <c r="H96" s="180" t="s">
        <v>258</v>
      </c>
    </row>
    <row r="97" spans="1:8" x14ac:dyDescent="0.35">
      <c r="A97" s="186"/>
      <c r="B97" s="180"/>
      <c r="C97" s="180" t="s">
        <v>259</v>
      </c>
      <c r="D97" s="181">
        <v>1971</v>
      </c>
      <c r="E97" s="182"/>
      <c r="F97" s="181"/>
      <c r="G97" s="181">
        <v>52</v>
      </c>
      <c r="H97" s="180"/>
    </row>
    <row r="98" spans="1:8" x14ac:dyDescent="0.35">
      <c r="A98" s="186"/>
      <c r="B98" s="180"/>
      <c r="C98" s="180" t="s">
        <v>260</v>
      </c>
      <c r="D98" s="181">
        <v>1990</v>
      </c>
      <c r="E98" s="182"/>
      <c r="F98" s="181"/>
      <c r="G98" s="181">
        <v>30</v>
      </c>
      <c r="H98" s="180"/>
    </row>
    <row r="99" spans="1:8" x14ac:dyDescent="0.35">
      <c r="A99" s="186"/>
      <c r="B99" s="180" t="s">
        <v>262</v>
      </c>
      <c r="C99" s="180" t="s">
        <v>261</v>
      </c>
      <c r="D99" s="181">
        <v>1977</v>
      </c>
      <c r="E99" s="182">
        <v>10.8</v>
      </c>
      <c r="F99" s="181">
        <v>1</v>
      </c>
      <c r="G99" s="181">
        <v>158</v>
      </c>
      <c r="H99" s="180" t="s">
        <v>263</v>
      </c>
    </row>
    <row r="100" spans="1:8" x14ac:dyDescent="0.35">
      <c r="A100" s="186"/>
      <c r="B100" s="180" t="s">
        <v>265</v>
      </c>
      <c r="C100" s="180" t="s">
        <v>264</v>
      </c>
      <c r="D100" s="181">
        <v>1986</v>
      </c>
      <c r="E100" s="182">
        <v>31.1</v>
      </c>
      <c r="F100" s="181">
        <v>1</v>
      </c>
      <c r="G100" s="181">
        <v>207</v>
      </c>
      <c r="H100" s="180" t="s">
        <v>266</v>
      </c>
    </row>
    <row r="101" spans="1:8" x14ac:dyDescent="0.35">
      <c r="A101" s="186"/>
      <c r="B101" s="180" t="s">
        <v>268</v>
      </c>
      <c r="C101" s="180" t="s">
        <v>267</v>
      </c>
      <c r="D101" s="181">
        <v>1991</v>
      </c>
      <c r="E101" s="182">
        <v>21.4</v>
      </c>
      <c r="F101" s="181">
        <v>2</v>
      </c>
      <c r="G101" s="181">
        <v>103</v>
      </c>
      <c r="H101" s="180" t="s">
        <v>269</v>
      </c>
    </row>
    <row r="102" spans="1:8" x14ac:dyDescent="0.35">
      <c r="A102" s="186"/>
      <c r="B102" s="180"/>
      <c r="C102" s="180" t="s">
        <v>270</v>
      </c>
      <c r="D102" s="181">
        <v>1961</v>
      </c>
      <c r="E102" s="182"/>
      <c r="F102" s="181"/>
      <c r="G102" s="181">
        <v>104</v>
      </c>
      <c r="H102" s="180"/>
    </row>
    <row r="103" spans="1:8" x14ac:dyDescent="0.35">
      <c r="A103" s="186"/>
      <c r="B103" s="180"/>
      <c r="C103" s="180" t="s">
        <v>271</v>
      </c>
      <c r="D103" s="181">
        <v>1993</v>
      </c>
      <c r="E103" s="182"/>
      <c r="F103" s="181"/>
      <c r="G103" s="181">
        <v>66</v>
      </c>
      <c r="H103" s="180" t="s">
        <v>272</v>
      </c>
    </row>
    <row r="104" spans="1:8" x14ac:dyDescent="0.35">
      <c r="A104" s="186"/>
      <c r="B104" s="180" t="s">
        <v>274</v>
      </c>
      <c r="C104" s="180" t="s">
        <v>273</v>
      </c>
      <c r="D104" s="181">
        <v>1991</v>
      </c>
      <c r="E104" s="182"/>
      <c r="F104" s="181"/>
      <c r="G104" s="181">
        <v>138</v>
      </c>
      <c r="H104" s="180"/>
    </row>
    <row r="105" spans="1:8" x14ac:dyDescent="0.35">
      <c r="A105" s="186"/>
      <c r="B105" s="180"/>
      <c r="C105" s="180" t="s">
        <v>275</v>
      </c>
      <c r="D105" s="181">
        <v>1995</v>
      </c>
      <c r="E105" s="182"/>
      <c r="F105" s="181"/>
      <c r="G105" s="181">
        <v>69</v>
      </c>
      <c r="H105" s="180" t="s">
        <v>276</v>
      </c>
    </row>
    <row r="106" spans="1:8" x14ac:dyDescent="0.35">
      <c r="A106" s="186"/>
      <c r="B106" s="180" t="s">
        <v>278</v>
      </c>
      <c r="C106" s="180" t="s">
        <v>277</v>
      </c>
      <c r="D106" s="181">
        <v>1994</v>
      </c>
      <c r="E106" s="182"/>
      <c r="F106" s="181">
        <v>2</v>
      </c>
      <c r="G106" s="181">
        <v>37</v>
      </c>
      <c r="H106" s="180"/>
    </row>
    <row r="107" spans="1:8" ht="43.5" x14ac:dyDescent="0.35">
      <c r="A107" s="186"/>
      <c r="B107" s="180"/>
      <c r="C107" s="180" t="s">
        <v>279</v>
      </c>
      <c r="D107" s="181">
        <v>1995</v>
      </c>
      <c r="E107" s="182"/>
      <c r="F107" s="181">
        <v>1</v>
      </c>
      <c r="G107" s="181">
        <v>142</v>
      </c>
      <c r="H107" s="180" t="s">
        <v>280</v>
      </c>
    </row>
    <row r="108" spans="1:8" ht="29" x14ac:dyDescent="0.35">
      <c r="A108" s="186"/>
      <c r="B108" s="180" t="s">
        <v>282</v>
      </c>
      <c r="C108" s="180" t="s">
        <v>281</v>
      </c>
      <c r="D108" s="181">
        <v>1991</v>
      </c>
      <c r="E108" s="182"/>
      <c r="F108" s="181">
        <v>2</v>
      </c>
      <c r="G108" s="181">
        <v>375</v>
      </c>
      <c r="H108" s="180" t="s">
        <v>283</v>
      </c>
    </row>
    <row r="109" spans="1:8" ht="29" x14ac:dyDescent="0.35">
      <c r="A109" s="186"/>
      <c r="B109" s="180" t="s">
        <v>285</v>
      </c>
      <c r="C109" s="180" t="s">
        <v>284</v>
      </c>
      <c r="D109" s="181">
        <v>1994</v>
      </c>
      <c r="E109" s="182"/>
      <c r="F109" s="181">
        <v>2</v>
      </c>
      <c r="G109" s="181">
        <v>378</v>
      </c>
      <c r="H109" s="180" t="s">
        <v>286</v>
      </c>
    </row>
    <row r="110" spans="1:8" x14ac:dyDescent="0.35">
      <c r="A110" s="186"/>
      <c r="B110" s="180"/>
      <c r="C110" s="180" t="s">
        <v>287</v>
      </c>
      <c r="D110" s="181">
        <v>1989</v>
      </c>
      <c r="E110" s="182"/>
      <c r="F110" s="181">
        <v>6</v>
      </c>
      <c r="G110" s="181">
        <v>134</v>
      </c>
      <c r="H110" s="180"/>
    </row>
    <row r="111" spans="1:8" x14ac:dyDescent="0.35">
      <c r="A111" s="186"/>
      <c r="B111" s="180" t="s">
        <v>289</v>
      </c>
      <c r="C111" s="180" t="s">
        <v>288</v>
      </c>
      <c r="D111" s="181">
        <v>1995</v>
      </c>
      <c r="E111" s="182"/>
      <c r="F111" s="181">
        <v>1</v>
      </c>
      <c r="G111" s="181">
        <v>143</v>
      </c>
      <c r="H111" s="180" t="s">
        <v>290</v>
      </c>
    </row>
    <row r="112" spans="1:8" x14ac:dyDescent="0.35">
      <c r="A112" s="186"/>
      <c r="B112" s="180" t="s">
        <v>292</v>
      </c>
      <c r="C112" s="180" t="s">
        <v>291</v>
      </c>
      <c r="D112" s="181">
        <v>1970</v>
      </c>
      <c r="E112" s="182"/>
      <c r="F112" s="181"/>
      <c r="G112" s="181">
        <v>189</v>
      </c>
      <c r="H112" s="180"/>
    </row>
    <row r="113" spans="1:8" x14ac:dyDescent="0.35">
      <c r="A113" s="186"/>
      <c r="B113" s="180" t="s">
        <v>294</v>
      </c>
      <c r="C113" s="180" t="s">
        <v>293</v>
      </c>
      <c r="D113" s="181">
        <v>1982</v>
      </c>
      <c r="E113" s="182"/>
      <c r="F113" s="181"/>
      <c r="G113" s="181">
        <v>187</v>
      </c>
      <c r="H113" s="180"/>
    </row>
    <row r="114" spans="1:8" x14ac:dyDescent="0.35">
      <c r="A114" s="186"/>
      <c r="B114" s="180"/>
      <c r="C114" s="180" t="s">
        <v>295</v>
      </c>
      <c r="D114" s="181">
        <v>1986</v>
      </c>
      <c r="E114" s="182"/>
      <c r="F114" s="181">
        <v>1</v>
      </c>
      <c r="G114" s="181">
        <v>16</v>
      </c>
      <c r="H114" s="180"/>
    </row>
    <row r="115" spans="1:8" x14ac:dyDescent="0.35">
      <c r="A115" s="186"/>
      <c r="B115" s="180"/>
      <c r="C115" s="180" t="s">
        <v>296</v>
      </c>
      <c r="D115" s="181">
        <v>1985</v>
      </c>
      <c r="E115" s="182"/>
      <c r="F115" s="181">
        <v>1</v>
      </c>
      <c r="G115" s="181">
        <v>12</v>
      </c>
      <c r="H115" s="180" t="s">
        <v>297</v>
      </c>
    </row>
    <row r="116" spans="1:8" ht="29" x14ac:dyDescent="0.35">
      <c r="A116" s="186"/>
      <c r="B116" s="180" t="s">
        <v>299</v>
      </c>
      <c r="C116" s="180" t="s">
        <v>298</v>
      </c>
      <c r="D116" s="181">
        <v>1994</v>
      </c>
      <c r="E116" s="182"/>
      <c r="F116" s="181"/>
      <c r="G116" s="181">
        <v>53</v>
      </c>
      <c r="H116" s="180" t="s">
        <v>300</v>
      </c>
    </row>
    <row r="117" spans="1:8" x14ac:dyDescent="0.35">
      <c r="A117" s="186"/>
      <c r="B117" s="180" t="s">
        <v>302</v>
      </c>
      <c r="C117" s="180" t="s">
        <v>301</v>
      </c>
      <c r="D117" s="181">
        <v>1975</v>
      </c>
      <c r="E117" s="182"/>
      <c r="F117" s="181"/>
      <c r="G117" s="181">
        <v>240</v>
      </c>
      <c r="H117" s="180"/>
    </row>
    <row r="118" spans="1:8" x14ac:dyDescent="0.35">
      <c r="A118" s="186"/>
      <c r="B118" s="180"/>
      <c r="C118" s="180" t="s">
        <v>303</v>
      </c>
      <c r="D118" s="181">
        <v>1992</v>
      </c>
      <c r="E118" s="182"/>
      <c r="F118" s="181">
        <v>1</v>
      </c>
      <c r="G118" s="181">
        <v>37</v>
      </c>
      <c r="H118" s="180"/>
    </row>
    <row r="119" spans="1:8" x14ac:dyDescent="0.35">
      <c r="A119" s="186"/>
      <c r="B119" s="180"/>
      <c r="C119" s="180" t="s">
        <v>304</v>
      </c>
      <c r="D119" s="181">
        <v>1991</v>
      </c>
      <c r="E119" s="182">
        <v>10</v>
      </c>
      <c r="F119" s="181">
        <v>1</v>
      </c>
      <c r="G119" s="181">
        <v>46</v>
      </c>
      <c r="H119" s="180" t="s">
        <v>305</v>
      </c>
    </row>
    <row r="120" spans="1:8" x14ac:dyDescent="0.35">
      <c r="A120" s="186"/>
      <c r="B120" s="180"/>
      <c r="C120" s="180" t="s">
        <v>306</v>
      </c>
      <c r="D120" s="181">
        <v>1989</v>
      </c>
      <c r="E120" s="182">
        <v>33</v>
      </c>
      <c r="F120" s="181">
        <v>5</v>
      </c>
      <c r="G120" s="181">
        <v>206</v>
      </c>
      <c r="H120" s="180" t="s">
        <v>307</v>
      </c>
    </row>
    <row r="121" spans="1:8" ht="29" x14ac:dyDescent="0.35">
      <c r="A121" s="186"/>
      <c r="B121" s="180" t="s">
        <v>309</v>
      </c>
      <c r="C121" s="180" t="s">
        <v>308</v>
      </c>
      <c r="D121" s="181">
        <v>1991</v>
      </c>
      <c r="E121" s="182">
        <v>19.8</v>
      </c>
      <c r="F121" s="181">
        <v>2</v>
      </c>
      <c r="G121" s="181">
        <v>167</v>
      </c>
      <c r="H121" s="180" t="s">
        <v>310</v>
      </c>
    </row>
    <row r="122" spans="1:8" x14ac:dyDescent="0.35">
      <c r="A122" s="186"/>
      <c r="B122" s="180"/>
      <c r="C122" s="180" t="s">
        <v>311</v>
      </c>
      <c r="D122" s="181">
        <v>1984</v>
      </c>
      <c r="E122" s="182"/>
      <c r="F122" s="181"/>
      <c r="G122" s="181">
        <v>95</v>
      </c>
      <c r="H122" s="180"/>
    </row>
    <row r="123" spans="1:8" x14ac:dyDescent="0.35">
      <c r="A123" s="186"/>
      <c r="B123" s="180"/>
      <c r="C123" s="180" t="s">
        <v>312</v>
      </c>
      <c r="D123" s="181">
        <v>1986</v>
      </c>
      <c r="E123" s="182"/>
      <c r="F123" s="181">
        <v>3</v>
      </c>
      <c r="G123" s="181">
        <v>399</v>
      </c>
      <c r="H123" s="180"/>
    </row>
    <row r="124" spans="1:8" x14ac:dyDescent="0.35">
      <c r="A124" s="186"/>
      <c r="B124" s="180"/>
      <c r="C124" s="180" t="s">
        <v>313</v>
      </c>
      <c r="D124" s="181">
        <v>1995</v>
      </c>
      <c r="E124" s="182"/>
      <c r="F124" s="181">
        <v>1</v>
      </c>
      <c r="G124" s="181">
        <v>134</v>
      </c>
      <c r="H124" s="180" t="s">
        <v>314</v>
      </c>
    </row>
    <row r="125" spans="1:8" ht="29" x14ac:dyDescent="0.35">
      <c r="A125" s="186"/>
      <c r="B125" s="180"/>
      <c r="C125" s="180" t="s">
        <v>315</v>
      </c>
      <c r="D125" s="181">
        <v>1993</v>
      </c>
      <c r="E125" s="182"/>
      <c r="F125" s="181">
        <v>1</v>
      </c>
      <c r="G125" s="181">
        <v>36</v>
      </c>
      <c r="H125" s="180" t="s">
        <v>316</v>
      </c>
    </row>
    <row r="126" spans="1:8" x14ac:dyDescent="0.35">
      <c r="A126" s="186"/>
      <c r="B126" s="180"/>
      <c r="C126" s="180" t="s">
        <v>317</v>
      </c>
      <c r="D126" s="181">
        <v>1991</v>
      </c>
      <c r="E126" s="182"/>
      <c r="F126" s="181">
        <v>1</v>
      </c>
      <c r="G126" s="181">
        <v>64</v>
      </c>
      <c r="H126" s="180"/>
    </row>
    <row r="127" spans="1:8" ht="29" x14ac:dyDescent="0.35">
      <c r="A127" s="186"/>
      <c r="B127" s="180" t="s">
        <v>319</v>
      </c>
      <c r="C127" s="180" t="s">
        <v>318</v>
      </c>
      <c r="D127" s="181">
        <v>1988</v>
      </c>
      <c r="E127" s="182"/>
      <c r="F127" s="181">
        <v>1</v>
      </c>
      <c r="G127" s="181">
        <v>144</v>
      </c>
      <c r="H127" s="180" t="s">
        <v>320</v>
      </c>
    </row>
    <row r="128" spans="1:8" x14ac:dyDescent="0.35">
      <c r="A128" s="186"/>
      <c r="B128" s="180"/>
      <c r="C128" s="180" t="s">
        <v>321</v>
      </c>
      <c r="D128" s="181">
        <v>1990</v>
      </c>
      <c r="E128" s="182"/>
      <c r="F128" s="181">
        <v>1</v>
      </c>
      <c r="G128" s="181">
        <v>88</v>
      </c>
      <c r="H128" s="180"/>
    </row>
    <row r="129" spans="1:8" x14ac:dyDescent="0.35">
      <c r="A129" s="186"/>
      <c r="B129" s="180"/>
      <c r="C129" s="180" t="s">
        <v>322</v>
      </c>
      <c r="D129" s="181">
        <v>1988</v>
      </c>
      <c r="E129" s="182"/>
      <c r="F129" s="181">
        <v>1</v>
      </c>
      <c r="G129" s="181">
        <v>67</v>
      </c>
      <c r="H129" s="180" t="s">
        <v>323</v>
      </c>
    </row>
    <row r="130" spans="1:8" x14ac:dyDescent="0.35">
      <c r="A130" s="186"/>
      <c r="B130" s="180"/>
      <c r="C130" s="180" t="s">
        <v>324</v>
      </c>
      <c r="D130" s="181">
        <v>1986</v>
      </c>
      <c r="E130" s="182"/>
      <c r="F130" s="181"/>
      <c r="G130" s="181"/>
      <c r="H130" s="180" t="s">
        <v>325</v>
      </c>
    </row>
  </sheetData>
  <mergeCells count="1">
    <mergeCell ref="A1:H1"/>
  </mergeCells>
  <conditionalFormatting sqref="G3:G11">
    <cfRule type="containsText" dxfId="1" priority="1" operator="containsText" text="richtig">
      <formula>NOT(ISERROR(SEARCH("richtig",G3)))</formula>
    </cfRule>
    <cfRule type="containsText" dxfId="0" priority="2" operator="containsText" text="falsch">
      <formula>NOT(ISERROR(SEARCH("falsch",G3)))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5"/>
  <dimension ref="A1:H16"/>
  <sheetViews>
    <sheetView workbookViewId="0">
      <selection activeCell="E3" sqref="E3"/>
    </sheetView>
  </sheetViews>
  <sheetFormatPr baseColWidth="10" defaultColWidth="11.453125" defaultRowHeight="23.5" x14ac:dyDescent="0.55000000000000004"/>
  <cols>
    <col min="1" max="3" width="9.1796875" style="37" customWidth="1"/>
    <col min="4" max="4" width="6.7265625" style="37" customWidth="1"/>
    <col min="5" max="5" width="22" style="37" customWidth="1"/>
    <col min="6" max="6" width="11.453125" style="37"/>
    <col min="7" max="7" width="69.1796875" style="37" customWidth="1"/>
    <col min="8" max="8" width="45.7265625" style="37" customWidth="1"/>
    <col min="9" max="16384" width="11.453125" style="37"/>
  </cols>
  <sheetData>
    <row r="1" spans="1:8" x14ac:dyDescent="0.55000000000000004">
      <c r="A1" s="52" t="s">
        <v>58</v>
      </c>
      <c r="B1" s="53"/>
      <c r="C1" s="53"/>
      <c r="D1" s="53"/>
      <c r="E1" s="53"/>
      <c r="F1" s="53"/>
      <c r="G1" s="53"/>
      <c r="H1" s="53"/>
    </row>
    <row r="2" spans="1:8" ht="24" thickBot="1" x14ac:dyDescent="0.6">
      <c r="H2" s="196"/>
    </row>
    <row r="3" spans="1:8" ht="24" thickBot="1" x14ac:dyDescent="0.6">
      <c r="A3" s="188">
        <v>12</v>
      </c>
      <c r="B3" s="189">
        <v>2</v>
      </c>
      <c r="C3" s="188">
        <v>3</v>
      </c>
      <c r="D3" s="38"/>
      <c r="E3" s="198">
        <f>A3+C3</f>
        <v>15</v>
      </c>
      <c r="G3" s="43" t="s">
        <v>71</v>
      </c>
      <c r="H3" s="196"/>
    </row>
    <row r="4" spans="1:8" ht="24" thickBot="1" x14ac:dyDescent="0.6">
      <c r="A4" s="188"/>
      <c r="B4" s="189"/>
      <c r="C4" s="188"/>
      <c r="D4" s="38"/>
      <c r="E4" s="196"/>
      <c r="H4" s="196"/>
    </row>
    <row r="5" spans="1:8" ht="24" thickBot="1" x14ac:dyDescent="0.6">
      <c r="A5" s="190">
        <v>5</v>
      </c>
      <c r="B5" s="191">
        <v>6</v>
      </c>
      <c r="C5" s="190">
        <v>4</v>
      </c>
      <c r="E5" s="199">
        <f>SUM(A5:C5)</f>
        <v>15</v>
      </c>
      <c r="G5" s="43" t="s">
        <v>72</v>
      </c>
      <c r="H5" s="196"/>
    </row>
    <row r="6" spans="1:8" x14ac:dyDescent="0.55000000000000004">
      <c r="A6" s="192">
        <v>9</v>
      </c>
      <c r="B6" s="193">
        <v>10</v>
      </c>
      <c r="C6" s="188">
        <v>11</v>
      </c>
      <c r="E6" s="196"/>
      <c r="H6" s="196"/>
    </row>
    <row r="7" spans="1:8" ht="24" thickBot="1" x14ac:dyDescent="0.6">
      <c r="A7" s="194">
        <v>13</v>
      </c>
      <c r="B7" s="195">
        <v>14</v>
      </c>
      <c r="C7" s="194">
        <v>15</v>
      </c>
      <c r="D7" s="39"/>
      <c r="E7" s="196"/>
      <c r="H7" s="196"/>
    </row>
    <row r="8" spans="1:8" ht="24" thickBot="1" x14ac:dyDescent="0.6">
      <c r="A8" s="193">
        <v>1</v>
      </c>
      <c r="B8" s="189">
        <v>2</v>
      </c>
      <c r="C8" s="195">
        <v>3</v>
      </c>
      <c r="E8" s="200">
        <f>SUM(A6,B7,C8)</f>
        <v>26</v>
      </c>
      <c r="G8" s="43" t="s">
        <v>73</v>
      </c>
      <c r="H8" s="196"/>
    </row>
    <row r="9" spans="1:8" ht="24" thickBot="1" x14ac:dyDescent="0.6">
      <c r="B9" s="39"/>
      <c r="C9" s="39"/>
      <c r="D9" s="40"/>
      <c r="E9" s="196"/>
      <c r="H9" s="196"/>
    </row>
    <row r="10" spans="1:8" ht="24" thickBot="1" x14ac:dyDescent="0.6">
      <c r="B10" s="41"/>
      <c r="E10" s="198">
        <f>E5-E8</f>
        <v>-11</v>
      </c>
      <c r="G10" s="37" t="s">
        <v>74</v>
      </c>
      <c r="H10" s="196"/>
    </row>
    <row r="11" spans="1:8" ht="24" thickBot="1" x14ac:dyDescent="0.6">
      <c r="E11" s="196"/>
      <c r="F11" s="40"/>
      <c r="H11" s="196"/>
    </row>
    <row r="12" spans="1:8" ht="71" thickBot="1" x14ac:dyDescent="0.6">
      <c r="E12" s="201">
        <f>SUM(A3:A7,C3:C7)</f>
        <v>72</v>
      </c>
      <c r="G12" s="43" t="s">
        <v>75</v>
      </c>
      <c r="H12" s="197"/>
    </row>
    <row r="16" spans="1:8" x14ac:dyDescent="0.55000000000000004">
      <c r="A16" s="42"/>
    </row>
  </sheetData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E117"/>
  <sheetViews>
    <sheetView workbookViewId="0"/>
  </sheetViews>
  <sheetFormatPr baseColWidth="10" defaultRowHeight="18.5" x14ac:dyDescent="0.45"/>
  <cols>
    <col min="1" max="1" width="21.54296875" style="46" customWidth="1"/>
    <col min="2" max="5" width="20.453125" style="46" customWidth="1"/>
    <col min="6" max="256" width="11.453125" style="46"/>
    <col min="257" max="257" width="15.54296875" style="46" customWidth="1"/>
    <col min="258" max="512" width="11.453125" style="46"/>
    <col min="513" max="513" width="15.54296875" style="46" customWidth="1"/>
    <col min="514" max="768" width="11.453125" style="46"/>
    <col min="769" max="769" width="15.54296875" style="46" customWidth="1"/>
    <col min="770" max="1024" width="11.453125" style="46"/>
    <col min="1025" max="1025" width="15.54296875" style="46" customWidth="1"/>
    <col min="1026" max="1280" width="11.453125" style="46"/>
    <col min="1281" max="1281" width="15.54296875" style="46" customWidth="1"/>
    <col min="1282" max="1536" width="11.453125" style="46"/>
    <col min="1537" max="1537" width="15.54296875" style="46" customWidth="1"/>
    <col min="1538" max="1792" width="11.453125" style="46"/>
    <col min="1793" max="1793" width="15.54296875" style="46" customWidth="1"/>
    <col min="1794" max="2048" width="11.453125" style="46"/>
    <col min="2049" max="2049" width="15.54296875" style="46" customWidth="1"/>
    <col min="2050" max="2304" width="11.453125" style="46"/>
    <col min="2305" max="2305" width="15.54296875" style="46" customWidth="1"/>
    <col min="2306" max="2560" width="11.453125" style="46"/>
    <col min="2561" max="2561" width="15.54296875" style="46" customWidth="1"/>
    <col min="2562" max="2816" width="11.453125" style="46"/>
    <col min="2817" max="2817" width="15.54296875" style="46" customWidth="1"/>
    <col min="2818" max="3072" width="11.453125" style="46"/>
    <col min="3073" max="3073" width="15.54296875" style="46" customWidth="1"/>
    <col min="3074" max="3328" width="11.453125" style="46"/>
    <col min="3329" max="3329" width="15.54296875" style="46" customWidth="1"/>
    <col min="3330" max="3584" width="11.453125" style="46"/>
    <col min="3585" max="3585" width="15.54296875" style="46" customWidth="1"/>
    <col min="3586" max="3840" width="11.453125" style="46"/>
    <col min="3841" max="3841" width="15.54296875" style="46" customWidth="1"/>
    <col min="3842" max="4096" width="11.453125" style="46"/>
    <col min="4097" max="4097" width="15.54296875" style="46" customWidth="1"/>
    <col min="4098" max="4352" width="11.453125" style="46"/>
    <col min="4353" max="4353" width="15.54296875" style="46" customWidth="1"/>
    <col min="4354" max="4608" width="11.453125" style="46"/>
    <col min="4609" max="4609" width="15.54296875" style="46" customWidth="1"/>
    <col min="4610" max="4864" width="11.453125" style="46"/>
    <col min="4865" max="4865" width="15.54296875" style="46" customWidth="1"/>
    <col min="4866" max="5120" width="11.453125" style="46"/>
    <col min="5121" max="5121" width="15.54296875" style="46" customWidth="1"/>
    <col min="5122" max="5376" width="11.453125" style="46"/>
    <col min="5377" max="5377" width="15.54296875" style="46" customWidth="1"/>
    <col min="5378" max="5632" width="11.453125" style="46"/>
    <col min="5633" max="5633" width="15.54296875" style="46" customWidth="1"/>
    <col min="5634" max="5888" width="11.453125" style="46"/>
    <col min="5889" max="5889" width="15.54296875" style="46" customWidth="1"/>
    <col min="5890" max="6144" width="11.453125" style="46"/>
    <col min="6145" max="6145" width="15.54296875" style="46" customWidth="1"/>
    <col min="6146" max="6400" width="11.453125" style="46"/>
    <col min="6401" max="6401" width="15.54296875" style="46" customWidth="1"/>
    <col min="6402" max="6656" width="11.453125" style="46"/>
    <col min="6657" max="6657" width="15.54296875" style="46" customWidth="1"/>
    <col min="6658" max="6912" width="11.453125" style="46"/>
    <col min="6913" max="6913" width="15.54296875" style="46" customWidth="1"/>
    <col min="6914" max="7168" width="11.453125" style="46"/>
    <col min="7169" max="7169" width="15.54296875" style="46" customWidth="1"/>
    <col min="7170" max="7424" width="11.453125" style="46"/>
    <col min="7425" max="7425" width="15.54296875" style="46" customWidth="1"/>
    <col min="7426" max="7680" width="11.453125" style="46"/>
    <col min="7681" max="7681" width="15.54296875" style="46" customWidth="1"/>
    <col min="7682" max="7936" width="11.453125" style="46"/>
    <col min="7937" max="7937" width="15.54296875" style="46" customWidth="1"/>
    <col min="7938" max="8192" width="11.453125" style="46"/>
    <col min="8193" max="8193" width="15.54296875" style="46" customWidth="1"/>
    <col min="8194" max="8448" width="11.453125" style="46"/>
    <col min="8449" max="8449" width="15.54296875" style="46" customWidth="1"/>
    <col min="8450" max="8704" width="11.453125" style="46"/>
    <col min="8705" max="8705" width="15.54296875" style="46" customWidth="1"/>
    <col min="8706" max="8960" width="11.453125" style="46"/>
    <col min="8961" max="8961" width="15.54296875" style="46" customWidth="1"/>
    <col min="8962" max="9216" width="11.453125" style="46"/>
    <col min="9217" max="9217" width="15.54296875" style="46" customWidth="1"/>
    <col min="9218" max="9472" width="11.453125" style="46"/>
    <col min="9473" max="9473" width="15.54296875" style="46" customWidth="1"/>
    <col min="9474" max="9728" width="11.453125" style="46"/>
    <col min="9729" max="9729" width="15.54296875" style="46" customWidth="1"/>
    <col min="9730" max="9984" width="11.453125" style="46"/>
    <col min="9985" max="9985" width="15.54296875" style="46" customWidth="1"/>
    <col min="9986" max="10240" width="11.453125" style="46"/>
    <col min="10241" max="10241" width="15.54296875" style="46" customWidth="1"/>
    <col min="10242" max="10496" width="11.453125" style="46"/>
    <col min="10497" max="10497" width="15.54296875" style="46" customWidth="1"/>
    <col min="10498" max="10752" width="11.453125" style="46"/>
    <col min="10753" max="10753" width="15.54296875" style="46" customWidth="1"/>
    <col min="10754" max="11008" width="11.453125" style="46"/>
    <col min="11009" max="11009" width="15.54296875" style="46" customWidth="1"/>
    <col min="11010" max="11264" width="11.453125" style="46"/>
    <col min="11265" max="11265" width="15.54296875" style="46" customWidth="1"/>
    <col min="11266" max="11520" width="11.453125" style="46"/>
    <col min="11521" max="11521" width="15.54296875" style="46" customWidth="1"/>
    <col min="11522" max="11776" width="11.453125" style="46"/>
    <col min="11777" max="11777" width="15.54296875" style="46" customWidth="1"/>
    <col min="11778" max="12032" width="11.453125" style="46"/>
    <col min="12033" max="12033" width="15.54296875" style="46" customWidth="1"/>
    <col min="12034" max="12288" width="11.453125" style="46"/>
    <col min="12289" max="12289" width="15.54296875" style="46" customWidth="1"/>
    <col min="12290" max="12544" width="11.453125" style="46"/>
    <col min="12545" max="12545" width="15.54296875" style="46" customWidth="1"/>
    <col min="12546" max="12800" width="11.453125" style="46"/>
    <col min="12801" max="12801" width="15.54296875" style="46" customWidth="1"/>
    <col min="12802" max="13056" width="11.453125" style="46"/>
    <col min="13057" max="13057" width="15.54296875" style="46" customWidth="1"/>
    <col min="13058" max="13312" width="11.453125" style="46"/>
    <col min="13313" max="13313" width="15.54296875" style="46" customWidth="1"/>
    <col min="13314" max="13568" width="11.453125" style="46"/>
    <col min="13569" max="13569" width="15.54296875" style="46" customWidth="1"/>
    <col min="13570" max="13824" width="11.453125" style="46"/>
    <col min="13825" max="13825" width="15.54296875" style="46" customWidth="1"/>
    <col min="13826" max="14080" width="11.453125" style="46"/>
    <col min="14081" max="14081" width="15.54296875" style="46" customWidth="1"/>
    <col min="14082" max="14336" width="11.453125" style="46"/>
    <col min="14337" max="14337" width="15.54296875" style="46" customWidth="1"/>
    <col min="14338" max="14592" width="11.453125" style="46"/>
    <col min="14593" max="14593" width="15.54296875" style="46" customWidth="1"/>
    <col min="14594" max="14848" width="11.453125" style="46"/>
    <col min="14849" max="14849" width="15.54296875" style="46" customWidth="1"/>
    <col min="14850" max="15104" width="11.453125" style="46"/>
    <col min="15105" max="15105" width="15.54296875" style="46" customWidth="1"/>
    <col min="15106" max="15360" width="11.453125" style="46"/>
    <col min="15361" max="15361" width="15.54296875" style="46" customWidth="1"/>
    <col min="15362" max="15616" width="11.453125" style="46"/>
    <col min="15617" max="15617" width="15.54296875" style="46" customWidth="1"/>
    <col min="15618" max="15872" width="11.453125" style="46"/>
    <col min="15873" max="15873" width="15.54296875" style="46" customWidth="1"/>
    <col min="15874" max="16128" width="11.453125" style="46"/>
    <col min="16129" max="16129" width="15.54296875" style="46" customWidth="1"/>
    <col min="16130" max="16384" width="11.453125" style="46"/>
  </cols>
  <sheetData>
    <row r="1" spans="1:5" x14ac:dyDescent="0.45">
      <c r="A1" s="50" t="s">
        <v>59</v>
      </c>
      <c r="B1" s="202" t="s">
        <v>76</v>
      </c>
      <c r="C1" s="202"/>
      <c r="D1" s="202"/>
      <c r="E1" s="203"/>
    </row>
    <row r="2" spans="1:5" ht="19" thickBot="1" x14ac:dyDescent="0.5">
      <c r="A2" s="51"/>
      <c r="B2" s="204"/>
      <c r="C2" s="204"/>
      <c r="D2" s="204"/>
      <c r="E2" s="205"/>
    </row>
    <row r="3" spans="1:5" s="61" customFormat="1" x14ac:dyDescent="0.45">
      <c r="A3" s="62"/>
      <c r="B3" s="63"/>
      <c r="C3" s="63"/>
      <c r="D3" s="63"/>
      <c r="E3" s="63"/>
    </row>
    <row r="4" spans="1:5" x14ac:dyDescent="0.45">
      <c r="A4" s="44" t="s">
        <v>61</v>
      </c>
    </row>
    <row r="6" spans="1:5" x14ac:dyDescent="0.45">
      <c r="B6" s="47" t="s">
        <v>8</v>
      </c>
      <c r="C6" s="47" t="s">
        <v>9</v>
      </c>
      <c r="D6" s="47" t="s">
        <v>10</v>
      </c>
      <c r="E6" s="47" t="s">
        <v>77</v>
      </c>
    </row>
    <row r="8" spans="1:5" x14ac:dyDescent="0.45">
      <c r="A8" s="44" t="s">
        <v>62</v>
      </c>
      <c r="B8" s="64">
        <v>25200</v>
      </c>
      <c r="C8" s="64">
        <v>28500</v>
      </c>
      <c r="D8" s="64">
        <v>29300</v>
      </c>
      <c r="E8" s="69"/>
    </row>
    <row r="9" spans="1:5" x14ac:dyDescent="0.45">
      <c r="A9" s="44" t="s">
        <v>63</v>
      </c>
      <c r="B9" s="64">
        <v>26400</v>
      </c>
      <c r="C9" s="64">
        <v>27500</v>
      </c>
      <c r="D9" s="64">
        <v>24350</v>
      </c>
      <c r="E9" s="69"/>
    </row>
    <row r="10" spans="1:5" x14ac:dyDescent="0.45">
      <c r="A10" s="44" t="s">
        <v>64</v>
      </c>
      <c r="B10" s="64">
        <v>28300</v>
      </c>
      <c r="C10" s="64">
        <v>29600</v>
      </c>
      <c r="D10" s="64">
        <v>31200</v>
      </c>
      <c r="E10" s="69"/>
    </row>
    <row r="11" spans="1:5" x14ac:dyDescent="0.45">
      <c r="A11" s="44" t="s">
        <v>65</v>
      </c>
      <c r="B11" s="64">
        <v>29800</v>
      </c>
      <c r="C11" s="64">
        <v>28600</v>
      </c>
      <c r="D11" s="64">
        <v>33250</v>
      </c>
      <c r="E11" s="69"/>
    </row>
    <row r="12" spans="1:5" x14ac:dyDescent="0.45">
      <c r="A12" s="44" t="s">
        <v>66</v>
      </c>
      <c r="B12" s="64">
        <v>34600</v>
      </c>
      <c r="C12" s="64">
        <v>33200</v>
      </c>
      <c r="D12" s="64">
        <v>31400</v>
      </c>
      <c r="E12" s="69"/>
    </row>
    <row r="13" spans="1:5" x14ac:dyDescent="0.45">
      <c r="A13" s="44" t="s">
        <v>67</v>
      </c>
      <c r="B13" s="64">
        <v>26500</v>
      </c>
      <c r="C13" s="64">
        <v>27000</v>
      </c>
      <c r="D13" s="64">
        <v>34500</v>
      </c>
      <c r="E13" s="69"/>
    </row>
    <row r="14" spans="1:5" x14ac:dyDescent="0.45">
      <c r="B14" s="65"/>
      <c r="C14" s="65"/>
      <c r="D14" s="65"/>
      <c r="E14" s="65"/>
    </row>
    <row r="15" spans="1:5" x14ac:dyDescent="0.45">
      <c r="A15" s="44" t="s">
        <v>12</v>
      </c>
      <c r="B15" s="69"/>
      <c r="C15" s="69"/>
      <c r="D15" s="69"/>
      <c r="E15" s="69"/>
    </row>
    <row r="17" spans="1:5" x14ac:dyDescent="0.45">
      <c r="A17" s="44" t="s">
        <v>68</v>
      </c>
      <c r="B17" s="69"/>
      <c r="C17" s="69"/>
      <c r="D17" s="69"/>
      <c r="E17" s="69"/>
    </row>
    <row r="18" spans="1:5" x14ac:dyDescent="0.45">
      <c r="A18" s="44" t="s">
        <v>69</v>
      </c>
      <c r="B18" s="69"/>
      <c r="C18" s="69"/>
      <c r="D18" s="69"/>
      <c r="E18" s="69"/>
    </row>
    <row r="19" spans="1:5" x14ac:dyDescent="0.45">
      <c r="A19" s="44" t="s">
        <v>70</v>
      </c>
      <c r="B19" s="69"/>
      <c r="C19" s="69"/>
      <c r="D19" s="69"/>
      <c r="E19" s="69"/>
    </row>
    <row r="100" spans="1:5" x14ac:dyDescent="0.45">
      <c r="A100" s="48" t="s">
        <v>60</v>
      </c>
      <c r="B100" s="48"/>
      <c r="C100" s="48"/>
      <c r="D100" s="48"/>
      <c r="E100" s="48"/>
    </row>
    <row r="101" spans="1:5" x14ac:dyDescent="0.45">
      <c r="A101" s="48"/>
      <c r="B101" s="48"/>
      <c r="C101" s="48"/>
      <c r="D101" s="48"/>
      <c r="E101" s="48"/>
    </row>
    <row r="102" spans="1:5" x14ac:dyDescent="0.45">
      <c r="A102" s="45" t="s">
        <v>61</v>
      </c>
      <c r="B102" s="48"/>
      <c r="C102" s="48"/>
      <c r="D102" s="48"/>
      <c r="E102" s="48"/>
    </row>
    <row r="103" spans="1:5" x14ac:dyDescent="0.45">
      <c r="A103" s="48"/>
      <c r="B103" s="48"/>
      <c r="C103" s="48"/>
      <c r="D103" s="48"/>
      <c r="E103" s="48"/>
    </row>
    <row r="104" spans="1:5" x14ac:dyDescent="0.45">
      <c r="A104" s="48"/>
      <c r="B104" s="49" t="s">
        <v>8</v>
      </c>
      <c r="C104" s="49" t="s">
        <v>9</v>
      </c>
      <c r="D104" s="49" t="s">
        <v>10</v>
      </c>
      <c r="E104" s="49" t="s">
        <v>77</v>
      </c>
    </row>
    <row r="105" spans="1:5" x14ac:dyDescent="0.45">
      <c r="A105" s="48"/>
      <c r="B105" s="48"/>
      <c r="C105" s="48"/>
      <c r="D105" s="48"/>
      <c r="E105" s="48"/>
    </row>
    <row r="106" spans="1:5" x14ac:dyDescent="0.45">
      <c r="A106" s="45" t="s">
        <v>62</v>
      </c>
      <c r="B106" s="66">
        <v>25200</v>
      </c>
      <c r="C106" s="66">
        <v>28500</v>
      </c>
      <c r="D106" s="66">
        <v>29300</v>
      </c>
      <c r="E106" s="67">
        <f t="shared" ref="E106:E111" si="0">SUM(B106:D106)</f>
        <v>83000</v>
      </c>
    </row>
    <row r="107" spans="1:5" x14ac:dyDescent="0.45">
      <c r="A107" s="45" t="s">
        <v>63</v>
      </c>
      <c r="B107" s="66">
        <v>26400</v>
      </c>
      <c r="C107" s="66">
        <v>27500</v>
      </c>
      <c r="D107" s="66">
        <v>24350</v>
      </c>
      <c r="E107" s="67">
        <f t="shared" si="0"/>
        <v>78250</v>
      </c>
    </row>
    <row r="108" spans="1:5" x14ac:dyDescent="0.45">
      <c r="A108" s="45" t="s">
        <v>64</v>
      </c>
      <c r="B108" s="66">
        <v>28300</v>
      </c>
      <c r="C108" s="66">
        <v>29600</v>
      </c>
      <c r="D108" s="66">
        <v>31200</v>
      </c>
      <c r="E108" s="67">
        <f t="shared" si="0"/>
        <v>89100</v>
      </c>
    </row>
    <row r="109" spans="1:5" x14ac:dyDescent="0.45">
      <c r="A109" s="45" t="s">
        <v>65</v>
      </c>
      <c r="B109" s="66">
        <v>29800</v>
      </c>
      <c r="C109" s="66">
        <v>28600</v>
      </c>
      <c r="D109" s="66">
        <v>33250</v>
      </c>
      <c r="E109" s="67">
        <f t="shared" si="0"/>
        <v>91650</v>
      </c>
    </row>
    <row r="110" spans="1:5" x14ac:dyDescent="0.45">
      <c r="A110" s="45" t="s">
        <v>66</v>
      </c>
      <c r="B110" s="66">
        <v>34600</v>
      </c>
      <c r="C110" s="66">
        <v>33200</v>
      </c>
      <c r="D110" s="66">
        <v>31400</v>
      </c>
      <c r="E110" s="67">
        <f t="shared" si="0"/>
        <v>99200</v>
      </c>
    </row>
    <row r="111" spans="1:5" x14ac:dyDescent="0.45">
      <c r="A111" s="45" t="s">
        <v>67</v>
      </c>
      <c r="B111" s="66">
        <v>26500</v>
      </c>
      <c r="C111" s="66">
        <v>27000</v>
      </c>
      <c r="D111" s="66">
        <v>34500</v>
      </c>
      <c r="E111" s="67">
        <f t="shared" si="0"/>
        <v>88000</v>
      </c>
    </row>
    <row r="112" spans="1:5" x14ac:dyDescent="0.45">
      <c r="A112" s="48"/>
      <c r="B112" s="67"/>
      <c r="C112" s="67"/>
      <c r="D112" s="67"/>
      <c r="E112" s="67"/>
    </row>
    <row r="113" spans="1:5" x14ac:dyDescent="0.45">
      <c r="A113" s="45" t="s">
        <v>12</v>
      </c>
      <c r="B113" s="68">
        <f>SUM(B106:B111)</f>
        <v>170800</v>
      </c>
      <c r="C113" s="68">
        <f>SUM(C106:C111)</f>
        <v>174400</v>
      </c>
      <c r="D113" s="68">
        <f>SUM(D106:D111)</f>
        <v>184000</v>
      </c>
      <c r="E113" s="68">
        <f>SUM(E106:E111)</f>
        <v>529200</v>
      </c>
    </row>
    <row r="114" spans="1:5" x14ac:dyDescent="0.45">
      <c r="A114" s="48"/>
      <c r="B114" s="48"/>
      <c r="C114" s="48"/>
      <c r="D114" s="48"/>
      <c r="E114" s="48"/>
    </row>
    <row r="115" spans="1:5" x14ac:dyDescent="0.45">
      <c r="A115" s="45" t="s">
        <v>68</v>
      </c>
      <c r="B115" s="66">
        <f>MIN(B106:B111)</f>
        <v>25200</v>
      </c>
      <c r="C115" s="66">
        <f>MIN(C106:C111)</f>
        <v>27000</v>
      </c>
      <c r="D115" s="66">
        <f>MIN(D106:D111)</f>
        <v>24350</v>
      </c>
      <c r="E115" s="67">
        <f>MIN(E106:E111)</f>
        <v>78250</v>
      </c>
    </row>
    <row r="116" spans="1:5" x14ac:dyDescent="0.45">
      <c r="A116" s="45" t="s">
        <v>69</v>
      </c>
      <c r="B116" s="66">
        <f>MAX(B106:B111)</f>
        <v>34600</v>
      </c>
      <c r="C116" s="66">
        <f>MAX(C106:C111)</f>
        <v>33200</v>
      </c>
      <c r="D116" s="66">
        <f>MAX(D106:D111)</f>
        <v>34500</v>
      </c>
      <c r="E116" s="67">
        <f>MAX(E106:E111)</f>
        <v>99200</v>
      </c>
    </row>
    <row r="117" spans="1:5" x14ac:dyDescent="0.45">
      <c r="A117" s="45" t="s">
        <v>70</v>
      </c>
      <c r="B117" s="66">
        <f>AVERAGE(B106:B111)</f>
        <v>28466.666666666668</v>
      </c>
      <c r="C117" s="66">
        <f>AVERAGE(C106:C111)</f>
        <v>29066.666666666668</v>
      </c>
      <c r="D117" s="66">
        <f>AVERAGE(D106:D111)</f>
        <v>30666.666666666668</v>
      </c>
      <c r="E117" s="67">
        <f>AVERAGE(E106:E111)</f>
        <v>88200</v>
      </c>
    </row>
  </sheetData>
  <mergeCells count="1">
    <mergeCell ref="B1:E2"/>
  </mergeCells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I122"/>
  <sheetViews>
    <sheetView showGridLines="0" workbookViewId="0"/>
  </sheetViews>
  <sheetFormatPr baseColWidth="10" defaultColWidth="11.453125" defaultRowHeight="18.5" x14ac:dyDescent="0.45"/>
  <cols>
    <col min="1" max="1" width="13.54296875" style="3" bestFit="1" customWidth="1"/>
    <col min="2" max="2" width="19.81640625" style="3" customWidth="1"/>
    <col min="3" max="3" width="7.81640625" style="3" bestFit="1" customWidth="1"/>
    <col min="4" max="5" width="10.90625" style="3" bestFit="1" customWidth="1"/>
    <col min="6" max="6" width="10.54296875" style="3" bestFit="1" customWidth="1"/>
    <col min="7" max="7" width="17.453125" style="3" bestFit="1" customWidth="1"/>
    <col min="8" max="8" width="1.81640625" style="3" customWidth="1"/>
    <col min="9" max="16384" width="11.453125" style="3"/>
  </cols>
  <sheetData>
    <row r="1" spans="1:8" ht="18.75" customHeight="1" x14ac:dyDescent="0.45">
      <c r="A1" s="50" t="s">
        <v>59</v>
      </c>
      <c r="B1" s="206" t="s">
        <v>76</v>
      </c>
      <c r="C1" s="206"/>
      <c r="D1" s="206"/>
      <c r="E1" s="206"/>
      <c r="F1" s="206"/>
      <c r="G1" s="206"/>
    </row>
    <row r="2" spans="1:8" ht="19" thickBot="1" x14ac:dyDescent="0.5">
      <c r="A2" s="51"/>
      <c r="B2" s="206"/>
      <c r="C2" s="206"/>
      <c r="D2" s="206"/>
      <c r="E2" s="206"/>
      <c r="F2" s="206"/>
      <c r="G2" s="206"/>
    </row>
    <row r="4" spans="1:8" ht="23.5" x14ac:dyDescent="0.55000000000000004">
      <c r="A4" s="57"/>
      <c r="B4" s="58" t="s">
        <v>15</v>
      </c>
      <c r="C4" s="59"/>
      <c r="D4" s="57"/>
      <c r="E4" s="57"/>
      <c r="F4" s="57"/>
      <c r="G4" s="57"/>
      <c r="H4" s="60"/>
    </row>
    <row r="5" spans="1:8" x14ac:dyDescent="0.45">
      <c r="A5" s="1"/>
      <c r="B5" s="1"/>
      <c r="C5" s="1"/>
      <c r="D5" s="1"/>
      <c r="E5" s="1"/>
      <c r="F5" s="1"/>
      <c r="G5" s="1"/>
      <c r="H5" s="2"/>
    </row>
    <row r="6" spans="1:8" s="5" customFormat="1" ht="28.5" customHeight="1" thickBot="1" x14ac:dyDescent="0.5">
      <c r="A6" s="11" t="s">
        <v>16</v>
      </c>
      <c r="B6" s="12" t="s">
        <v>17</v>
      </c>
      <c r="C6" s="12" t="s">
        <v>18</v>
      </c>
      <c r="D6" s="12" t="s">
        <v>19</v>
      </c>
      <c r="E6" s="12" t="s">
        <v>20</v>
      </c>
      <c r="F6" s="13" t="s">
        <v>14</v>
      </c>
      <c r="G6" s="14" t="s">
        <v>21</v>
      </c>
      <c r="H6" s="4"/>
    </row>
    <row r="7" spans="1:8" x14ac:dyDescent="0.45">
      <c r="A7" s="6" t="s">
        <v>22</v>
      </c>
      <c r="B7" s="7" t="s">
        <v>23</v>
      </c>
      <c r="C7" s="2">
        <v>9</v>
      </c>
      <c r="D7" s="225">
        <v>1000</v>
      </c>
      <c r="E7" s="225">
        <v>900</v>
      </c>
      <c r="F7" s="226"/>
      <c r="G7" s="227"/>
      <c r="H7" s="2"/>
    </row>
    <row r="8" spans="1:8" x14ac:dyDescent="0.45">
      <c r="A8" s="6" t="s">
        <v>24</v>
      </c>
      <c r="B8" s="7" t="s">
        <v>23</v>
      </c>
      <c r="C8" s="2">
        <v>13</v>
      </c>
      <c r="D8" s="225">
        <v>1150</v>
      </c>
      <c r="E8" s="225">
        <v>1000</v>
      </c>
      <c r="F8" s="226"/>
      <c r="G8" s="227"/>
      <c r="H8" s="2"/>
    </row>
    <row r="9" spans="1:8" x14ac:dyDescent="0.45">
      <c r="A9" s="6" t="s">
        <v>25</v>
      </c>
      <c r="B9" s="7" t="s">
        <v>26</v>
      </c>
      <c r="C9" s="2">
        <v>60</v>
      </c>
      <c r="D9" s="225">
        <v>1150</v>
      </c>
      <c r="E9" s="225">
        <v>1100</v>
      </c>
      <c r="F9" s="226"/>
      <c r="G9" s="227"/>
      <c r="H9" s="2"/>
    </row>
    <row r="10" spans="1:8" x14ac:dyDescent="0.45">
      <c r="A10" s="6" t="s">
        <v>27</v>
      </c>
      <c r="B10" s="7" t="s">
        <v>23</v>
      </c>
      <c r="C10" s="2">
        <v>12</v>
      </c>
      <c r="D10" s="225">
        <v>1200</v>
      </c>
      <c r="E10" s="225">
        <v>1000</v>
      </c>
      <c r="F10" s="226"/>
      <c r="G10" s="227"/>
      <c r="H10" s="2"/>
    </row>
    <row r="11" spans="1:8" x14ac:dyDescent="0.45">
      <c r="A11" s="6" t="s">
        <v>24</v>
      </c>
      <c r="B11" s="7" t="s">
        <v>26</v>
      </c>
      <c r="C11" s="2">
        <v>70</v>
      </c>
      <c r="D11" s="225">
        <v>1200</v>
      </c>
      <c r="E11" s="225">
        <v>1150</v>
      </c>
      <c r="F11" s="226"/>
      <c r="G11" s="227"/>
      <c r="H11" s="2"/>
    </row>
    <row r="12" spans="1:8" x14ac:dyDescent="0.45">
      <c r="A12" s="6" t="s">
        <v>28</v>
      </c>
      <c r="B12" s="7" t="s">
        <v>23</v>
      </c>
      <c r="C12" s="2">
        <v>13</v>
      </c>
      <c r="D12" s="225">
        <v>1250</v>
      </c>
      <c r="E12" s="225">
        <v>1100</v>
      </c>
      <c r="F12" s="226"/>
      <c r="G12" s="227"/>
      <c r="H12" s="2"/>
    </row>
    <row r="13" spans="1:8" x14ac:dyDescent="0.45">
      <c r="A13" s="6" t="s">
        <v>28</v>
      </c>
      <c r="B13" s="7" t="s">
        <v>29</v>
      </c>
      <c r="C13" s="2">
        <v>8</v>
      </c>
      <c r="D13" s="225">
        <v>1300</v>
      </c>
      <c r="E13" s="225">
        <v>1150</v>
      </c>
      <c r="F13" s="226"/>
      <c r="G13" s="227"/>
      <c r="H13" s="2"/>
    </row>
    <row r="14" spans="1:8" x14ac:dyDescent="0.45">
      <c r="A14" s="6" t="s">
        <v>30</v>
      </c>
      <c r="B14" s="7" t="s">
        <v>29</v>
      </c>
      <c r="C14" s="2">
        <v>8</v>
      </c>
      <c r="D14" s="225">
        <v>1350</v>
      </c>
      <c r="E14" s="225">
        <v>1200</v>
      </c>
      <c r="F14" s="226"/>
      <c r="G14" s="227"/>
      <c r="H14" s="2"/>
    </row>
    <row r="15" spans="1:8" x14ac:dyDescent="0.45">
      <c r="A15" s="6" t="s">
        <v>31</v>
      </c>
      <c r="B15" s="7" t="s">
        <v>23</v>
      </c>
      <c r="C15" s="2">
        <v>11</v>
      </c>
      <c r="D15" s="225">
        <v>1500</v>
      </c>
      <c r="E15" s="225">
        <v>1100</v>
      </c>
      <c r="F15" s="226"/>
      <c r="G15" s="227"/>
      <c r="H15" s="2"/>
    </row>
    <row r="16" spans="1:8" x14ac:dyDescent="0.45">
      <c r="A16" s="6" t="s">
        <v>32</v>
      </c>
      <c r="B16" s="7" t="s">
        <v>26</v>
      </c>
      <c r="C16" s="2">
        <v>63</v>
      </c>
      <c r="D16" s="225">
        <v>1550</v>
      </c>
      <c r="E16" s="225">
        <v>1150</v>
      </c>
      <c r="F16" s="226"/>
      <c r="G16" s="227"/>
      <c r="H16" s="2"/>
    </row>
    <row r="17" spans="1:9" x14ac:dyDescent="0.45">
      <c r="A17" s="6" t="s">
        <v>24</v>
      </c>
      <c r="B17" s="7" t="s">
        <v>29</v>
      </c>
      <c r="C17" s="2">
        <v>9</v>
      </c>
      <c r="D17" s="225">
        <v>1550</v>
      </c>
      <c r="E17" s="225">
        <v>1350</v>
      </c>
      <c r="F17" s="226"/>
      <c r="G17" s="227"/>
      <c r="H17" s="2"/>
      <c r="I17" s="3" t="s">
        <v>33</v>
      </c>
    </row>
    <row r="18" spans="1:9" x14ac:dyDescent="0.45">
      <c r="A18" s="6" t="s">
        <v>34</v>
      </c>
      <c r="B18" s="7" t="s">
        <v>29</v>
      </c>
      <c r="C18" s="2">
        <v>10</v>
      </c>
      <c r="D18" s="225">
        <v>1600</v>
      </c>
      <c r="E18" s="225">
        <v>1400</v>
      </c>
      <c r="F18" s="226"/>
      <c r="G18" s="227"/>
      <c r="H18" s="2"/>
    </row>
    <row r="19" spans="1:9" x14ac:dyDescent="0.45">
      <c r="A19" s="6" t="s">
        <v>35</v>
      </c>
      <c r="B19" s="7" t="s">
        <v>23</v>
      </c>
      <c r="C19" s="2">
        <v>14</v>
      </c>
      <c r="D19" s="225">
        <v>1750</v>
      </c>
      <c r="E19" s="225">
        <v>1350</v>
      </c>
      <c r="F19" s="226"/>
      <c r="G19" s="227"/>
      <c r="H19" s="2"/>
    </row>
    <row r="20" spans="1:9" x14ac:dyDescent="0.45">
      <c r="A20" s="6" t="s">
        <v>36</v>
      </c>
      <c r="B20" s="7" t="s">
        <v>23</v>
      </c>
      <c r="C20" s="2">
        <v>20</v>
      </c>
      <c r="D20" s="225">
        <v>1800</v>
      </c>
      <c r="E20" s="225">
        <v>1500</v>
      </c>
      <c r="F20" s="226"/>
      <c r="G20" s="227"/>
      <c r="H20" s="2"/>
    </row>
    <row r="21" spans="1:9" x14ac:dyDescent="0.45">
      <c r="A21" s="6" t="s">
        <v>22</v>
      </c>
      <c r="B21" s="7" t="s">
        <v>29</v>
      </c>
      <c r="C21" s="2">
        <v>16</v>
      </c>
      <c r="D21" s="225">
        <v>1900</v>
      </c>
      <c r="E21" s="225">
        <v>1500</v>
      </c>
      <c r="F21" s="226"/>
      <c r="G21" s="227"/>
      <c r="H21" s="2"/>
    </row>
    <row r="22" spans="1:9" x14ac:dyDescent="0.45">
      <c r="A22" s="6" t="s">
        <v>32</v>
      </c>
      <c r="B22" s="7" t="s">
        <v>29</v>
      </c>
      <c r="C22" s="2">
        <v>18</v>
      </c>
      <c r="D22" s="225">
        <v>1950</v>
      </c>
      <c r="E22" s="225">
        <v>1600</v>
      </c>
      <c r="F22" s="226"/>
      <c r="G22" s="227"/>
      <c r="H22" s="2"/>
    </row>
    <row r="23" spans="1:9" x14ac:dyDescent="0.45">
      <c r="A23" s="6" t="s">
        <v>37</v>
      </c>
      <c r="B23" s="7" t="s">
        <v>26</v>
      </c>
      <c r="C23" s="2">
        <v>75</v>
      </c>
      <c r="D23" s="225">
        <v>1950</v>
      </c>
      <c r="E23" s="225">
        <v>1600</v>
      </c>
      <c r="F23" s="226"/>
      <c r="G23" s="227"/>
      <c r="H23" s="2"/>
    </row>
    <row r="24" spans="1:9" x14ac:dyDescent="0.45">
      <c r="A24" s="8"/>
      <c r="B24" s="8"/>
      <c r="C24" s="8"/>
      <c r="D24" s="9"/>
      <c r="E24" s="9"/>
      <c r="F24" s="9"/>
      <c r="G24" s="9"/>
      <c r="H24" s="10"/>
    </row>
    <row r="100" spans="1:7" x14ac:dyDescent="0.45">
      <c r="A100" s="90" t="s">
        <v>60</v>
      </c>
      <c r="B100" s="90"/>
      <c r="C100" s="90"/>
      <c r="D100" s="90"/>
      <c r="E100" s="90"/>
      <c r="F100" s="90"/>
      <c r="G100" s="90"/>
    </row>
    <row r="101" spans="1:7" x14ac:dyDescent="0.45">
      <c r="A101" s="90"/>
      <c r="B101" s="90"/>
      <c r="C101" s="90"/>
      <c r="D101" s="90"/>
      <c r="E101" s="90"/>
      <c r="F101" s="90"/>
      <c r="G101" s="90"/>
    </row>
    <row r="102" spans="1:7" x14ac:dyDescent="0.45">
      <c r="A102" s="90"/>
      <c r="B102" s="90"/>
      <c r="C102" s="90"/>
      <c r="D102" s="90"/>
      <c r="E102" s="90"/>
      <c r="F102" s="90"/>
      <c r="G102" s="90"/>
    </row>
    <row r="103" spans="1:7" ht="23.5" x14ac:dyDescent="0.55000000000000004">
      <c r="A103" s="91"/>
      <c r="B103" s="92" t="s">
        <v>15</v>
      </c>
      <c r="C103" s="93"/>
      <c r="D103" s="91"/>
      <c r="E103" s="91"/>
      <c r="F103" s="91"/>
      <c r="G103" s="91"/>
    </row>
    <row r="104" spans="1:7" x14ac:dyDescent="0.45">
      <c r="A104" s="94"/>
      <c r="B104" s="94"/>
      <c r="C104" s="94"/>
      <c r="D104" s="94"/>
      <c r="E104" s="94"/>
      <c r="F104" s="94"/>
      <c r="G104" s="94"/>
    </row>
    <row r="105" spans="1:7" ht="19" thickBot="1" x14ac:dyDescent="0.5">
      <c r="A105" s="97" t="s">
        <v>16</v>
      </c>
      <c r="B105" s="98" t="s">
        <v>17</v>
      </c>
      <c r="C105" s="98" t="s">
        <v>18</v>
      </c>
      <c r="D105" s="98" t="s">
        <v>19</v>
      </c>
      <c r="E105" s="98" t="s">
        <v>20</v>
      </c>
      <c r="F105" s="99" t="s">
        <v>14</v>
      </c>
      <c r="G105" s="100" t="s">
        <v>21</v>
      </c>
    </row>
    <row r="106" spans="1:7" x14ac:dyDescent="0.45">
      <c r="A106" s="95" t="s">
        <v>22</v>
      </c>
      <c r="B106" s="96" t="s">
        <v>23</v>
      </c>
      <c r="C106" s="96">
        <v>9</v>
      </c>
      <c r="D106" s="223">
        <v>1000</v>
      </c>
      <c r="E106" s="223">
        <v>900</v>
      </c>
      <c r="F106" s="224">
        <f>D106-E106</f>
        <v>100</v>
      </c>
      <c r="G106" s="222">
        <f>F106/C106</f>
        <v>11.111111111111111</v>
      </c>
    </row>
    <row r="107" spans="1:7" x14ac:dyDescent="0.45">
      <c r="A107" s="95" t="s">
        <v>24</v>
      </c>
      <c r="B107" s="96" t="s">
        <v>23</v>
      </c>
      <c r="C107" s="96">
        <v>13</v>
      </c>
      <c r="D107" s="223">
        <v>1150</v>
      </c>
      <c r="E107" s="223">
        <v>1000</v>
      </c>
      <c r="F107" s="224">
        <f t="shared" ref="F107:F122" si="0">D107-E107</f>
        <v>150</v>
      </c>
      <c r="G107" s="222">
        <f t="shared" ref="G107:G122" si="1">F107/C107</f>
        <v>11.538461538461538</v>
      </c>
    </row>
    <row r="108" spans="1:7" x14ac:dyDescent="0.45">
      <c r="A108" s="95" t="s">
        <v>25</v>
      </c>
      <c r="B108" s="96" t="s">
        <v>26</v>
      </c>
      <c r="C108" s="96">
        <v>60</v>
      </c>
      <c r="D108" s="223">
        <v>1150</v>
      </c>
      <c r="E108" s="223">
        <v>1100</v>
      </c>
      <c r="F108" s="224">
        <f t="shared" si="0"/>
        <v>50</v>
      </c>
      <c r="G108" s="222">
        <f t="shared" si="1"/>
        <v>0.83333333333333337</v>
      </c>
    </row>
    <row r="109" spans="1:7" x14ac:dyDescent="0.45">
      <c r="A109" s="95" t="s">
        <v>27</v>
      </c>
      <c r="B109" s="96" t="s">
        <v>23</v>
      </c>
      <c r="C109" s="96">
        <v>12</v>
      </c>
      <c r="D109" s="223">
        <v>1200</v>
      </c>
      <c r="E109" s="223">
        <v>1000</v>
      </c>
      <c r="F109" s="224">
        <f t="shared" si="0"/>
        <v>200</v>
      </c>
      <c r="G109" s="222">
        <f t="shared" si="1"/>
        <v>16.666666666666668</v>
      </c>
    </row>
    <row r="110" spans="1:7" x14ac:dyDescent="0.45">
      <c r="A110" s="95" t="s">
        <v>24</v>
      </c>
      <c r="B110" s="96" t="s">
        <v>26</v>
      </c>
      <c r="C110" s="96">
        <v>70</v>
      </c>
      <c r="D110" s="223">
        <v>1200</v>
      </c>
      <c r="E110" s="223">
        <v>1150</v>
      </c>
      <c r="F110" s="224">
        <f t="shared" si="0"/>
        <v>50</v>
      </c>
      <c r="G110" s="222">
        <f t="shared" si="1"/>
        <v>0.7142857142857143</v>
      </c>
    </row>
    <row r="111" spans="1:7" x14ac:dyDescent="0.45">
      <c r="A111" s="95" t="s">
        <v>28</v>
      </c>
      <c r="B111" s="96" t="s">
        <v>23</v>
      </c>
      <c r="C111" s="96">
        <v>13</v>
      </c>
      <c r="D111" s="223">
        <v>1250</v>
      </c>
      <c r="E111" s="223">
        <v>1100</v>
      </c>
      <c r="F111" s="224">
        <f t="shared" si="0"/>
        <v>150</v>
      </c>
      <c r="G111" s="222">
        <f t="shared" si="1"/>
        <v>11.538461538461538</v>
      </c>
    </row>
    <row r="112" spans="1:7" x14ac:dyDescent="0.45">
      <c r="A112" s="95" t="s">
        <v>28</v>
      </c>
      <c r="B112" s="96" t="s">
        <v>29</v>
      </c>
      <c r="C112" s="96">
        <v>8</v>
      </c>
      <c r="D112" s="223">
        <v>1300</v>
      </c>
      <c r="E112" s="223">
        <v>1150</v>
      </c>
      <c r="F112" s="224">
        <f t="shared" si="0"/>
        <v>150</v>
      </c>
      <c r="G112" s="222">
        <f t="shared" si="1"/>
        <v>18.75</v>
      </c>
    </row>
    <row r="113" spans="1:7" x14ac:dyDescent="0.45">
      <c r="A113" s="95" t="s">
        <v>30</v>
      </c>
      <c r="B113" s="96" t="s">
        <v>29</v>
      </c>
      <c r="C113" s="96">
        <v>8</v>
      </c>
      <c r="D113" s="223">
        <v>1350</v>
      </c>
      <c r="E113" s="223">
        <v>1200</v>
      </c>
      <c r="F113" s="224">
        <f t="shared" si="0"/>
        <v>150</v>
      </c>
      <c r="G113" s="222">
        <f t="shared" si="1"/>
        <v>18.75</v>
      </c>
    </row>
    <row r="114" spans="1:7" x14ac:dyDescent="0.45">
      <c r="A114" s="95" t="s">
        <v>31</v>
      </c>
      <c r="B114" s="96" t="s">
        <v>23</v>
      </c>
      <c r="C114" s="96">
        <v>11</v>
      </c>
      <c r="D114" s="223">
        <v>1500</v>
      </c>
      <c r="E114" s="223">
        <v>1100</v>
      </c>
      <c r="F114" s="224">
        <f t="shared" si="0"/>
        <v>400</v>
      </c>
      <c r="G114" s="222">
        <f t="shared" si="1"/>
        <v>36.363636363636367</v>
      </c>
    </row>
    <row r="115" spans="1:7" x14ac:dyDescent="0.45">
      <c r="A115" s="95" t="s">
        <v>32</v>
      </c>
      <c r="B115" s="96" t="s">
        <v>26</v>
      </c>
      <c r="C115" s="96">
        <v>63</v>
      </c>
      <c r="D115" s="223">
        <v>1550</v>
      </c>
      <c r="E115" s="223">
        <v>1150</v>
      </c>
      <c r="F115" s="224">
        <f t="shared" si="0"/>
        <v>400</v>
      </c>
      <c r="G115" s="222">
        <f t="shared" si="1"/>
        <v>6.3492063492063489</v>
      </c>
    </row>
    <row r="116" spans="1:7" x14ac:dyDescent="0.45">
      <c r="A116" s="95" t="s">
        <v>24</v>
      </c>
      <c r="B116" s="96" t="s">
        <v>29</v>
      </c>
      <c r="C116" s="96">
        <v>9</v>
      </c>
      <c r="D116" s="223">
        <v>1550</v>
      </c>
      <c r="E116" s="223">
        <v>1350</v>
      </c>
      <c r="F116" s="224">
        <f t="shared" si="0"/>
        <v>200</v>
      </c>
      <c r="G116" s="222">
        <f t="shared" si="1"/>
        <v>22.222222222222221</v>
      </c>
    </row>
    <row r="117" spans="1:7" x14ac:dyDescent="0.45">
      <c r="A117" s="95" t="s">
        <v>34</v>
      </c>
      <c r="B117" s="96" t="s">
        <v>29</v>
      </c>
      <c r="C117" s="96">
        <v>10</v>
      </c>
      <c r="D117" s="223">
        <v>1600</v>
      </c>
      <c r="E117" s="223">
        <v>1400</v>
      </c>
      <c r="F117" s="224">
        <f t="shared" si="0"/>
        <v>200</v>
      </c>
      <c r="G117" s="222">
        <f t="shared" si="1"/>
        <v>20</v>
      </c>
    </row>
    <row r="118" spans="1:7" x14ac:dyDescent="0.45">
      <c r="A118" s="95" t="s">
        <v>35</v>
      </c>
      <c r="B118" s="96" t="s">
        <v>23</v>
      </c>
      <c r="C118" s="96">
        <v>14</v>
      </c>
      <c r="D118" s="223">
        <v>1750</v>
      </c>
      <c r="E118" s="223">
        <v>1350</v>
      </c>
      <c r="F118" s="224">
        <f t="shared" si="0"/>
        <v>400</v>
      </c>
      <c r="G118" s="222">
        <f t="shared" si="1"/>
        <v>28.571428571428573</v>
      </c>
    </row>
    <row r="119" spans="1:7" x14ac:dyDescent="0.45">
      <c r="A119" s="95" t="s">
        <v>36</v>
      </c>
      <c r="B119" s="96" t="s">
        <v>23</v>
      </c>
      <c r="C119" s="96">
        <v>20</v>
      </c>
      <c r="D119" s="223">
        <v>1800</v>
      </c>
      <c r="E119" s="223">
        <v>1500</v>
      </c>
      <c r="F119" s="224">
        <f t="shared" si="0"/>
        <v>300</v>
      </c>
      <c r="G119" s="222">
        <f t="shared" si="1"/>
        <v>15</v>
      </c>
    </row>
    <row r="120" spans="1:7" x14ac:dyDescent="0.45">
      <c r="A120" s="95" t="s">
        <v>22</v>
      </c>
      <c r="B120" s="96" t="s">
        <v>29</v>
      </c>
      <c r="C120" s="96">
        <v>16</v>
      </c>
      <c r="D120" s="223">
        <v>1900</v>
      </c>
      <c r="E120" s="223">
        <v>1500</v>
      </c>
      <c r="F120" s="224">
        <f t="shared" si="0"/>
        <v>400</v>
      </c>
      <c r="G120" s="222">
        <f t="shared" si="1"/>
        <v>25</v>
      </c>
    </row>
    <row r="121" spans="1:7" x14ac:dyDescent="0.45">
      <c r="A121" s="95" t="s">
        <v>32</v>
      </c>
      <c r="B121" s="96" t="s">
        <v>29</v>
      </c>
      <c r="C121" s="96">
        <v>18</v>
      </c>
      <c r="D121" s="223">
        <v>1950</v>
      </c>
      <c r="E121" s="223">
        <v>1600</v>
      </c>
      <c r="F121" s="224">
        <f t="shared" si="0"/>
        <v>350</v>
      </c>
      <c r="G121" s="222">
        <f t="shared" si="1"/>
        <v>19.444444444444443</v>
      </c>
    </row>
    <row r="122" spans="1:7" x14ac:dyDescent="0.45">
      <c r="A122" s="95" t="s">
        <v>37</v>
      </c>
      <c r="B122" s="96" t="s">
        <v>26</v>
      </c>
      <c r="C122" s="96">
        <v>75</v>
      </c>
      <c r="D122" s="223">
        <v>1950</v>
      </c>
      <c r="E122" s="223">
        <v>1600</v>
      </c>
      <c r="F122" s="224">
        <f t="shared" si="0"/>
        <v>350</v>
      </c>
      <c r="G122" s="222">
        <f t="shared" si="1"/>
        <v>4.666666666666667</v>
      </c>
    </row>
  </sheetData>
  <mergeCells count="1">
    <mergeCell ref="B1:G2"/>
  </mergeCells>
  <printOptions gridLinesSet="0"/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F114"/>
  <sheetViews>
    <sheetView workbookViewId="0"/>
  </sheetViews>
  <sheetFormatPr baseColWidth="10" defaultColWidth="9.1796875" defaultRowHeight="18.5" x14ac:dyDescent="0.45"/>
  <cols>
    <col min="1" max="1" width="32.453125" style="34" bestFit="1" customWidth="1"/>
    <col min="2" max="6" width="14.7265625" style="34" customWidth="1"/>
    <col min="7" max="16384" width="9.1796875" style="34"/>
  </cols>
  <sheetData>
    <row r="1" spans="1:6" ht="18.75" customHeight="1" x14ac:dyDescent="0.45">
      <c r="A1" s="70" t="s">
        <v>59</v>
      </c>
      <c r="B1" s="206" t="s">
        <v>76</v>
      </c>
      <c r="C1" s="206"/>
      <c r="D1" s="206"/>
      <c r="E1" s="206"/>
      <c r="F1" s="206"/>
    </row>
    <row r="2" spans="1:6" x14ac:dyDescent="0.45">
      <c r="A2" s="71"/>
      <c r="B2" s="206"/>
      <c r="C2" s="206"/>
      <c r="D2" s="206"/>
      <c r="E2" s="206"/>
      <c r="F2" s="206"/>
    </row>
    <row r="4" spans="1:6" x14ac:dyDescent="0.45"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</row>
    <row r="5" spans="1:6" x14ac:dyDescent="0.45">
      <c r="B5" s="36"/>
      <c r="C5" s="36"/>
      <c r="D5" s="36"/>
      <c r="E5" s="36"/>
      <c r="F5" s="36"/>
    </row>
    <row r="6" spans="1:6" x14ac:dyDescent="0.45">
      <c r="A6" s="123" t="s">
        <v>5</v>
      </c>
      <c r="B6" s="124">
        <v>4.5599999999999996</v>
      </c>
      <c r="C6" s="124">
        <v>4.2300000000000004</v>
      </c>
      <c r="D6" s="124">
        <v>9.73</v>
      </c>
      <c r="E6" s="124">
        <v>5.78</v>
      </c>
      <c r="F6" s="125"/>
    </row>
    <row r="7" spans="1:6" x14ac:dyDescent="0.45">
      <c r="A7" s="126" t="s">
        <v>6</v>
      </c>
      <c r="B7" s="127">
        <v>7.8</v>
      </c>
      <c r="C7" s="127">
        <v>8.9</v>
      </c>
      <c r="D7" s="127">
        <v>23.5</v>
      </c>
      <c r="E7" s="127">
        <v>9.6</v>
      </c>
      <c r="F7" s="128"/>
    </row>
    <row r="9" spans="1:6" ht="30.75" customHeight="1" x14ac:dyDescent="0.45">
      <c r="A9" s="129" t="s">
        <v>7</v>
      </c>
      <c r="B9" s="109"/>
      <c r="C9" s="109"/>
      <c r="D9" s="109"/>
      <c r="E9" s="109"/>
      <c r="F9" s="110"/>
    </row>
    <row r="10" spans="1:6" x14ac:dyDescent="0.45">
      <c r="A10" s="112" t="s">
        <v>8</v>
      </c>
      <c r="B10" s="111">
        <v>48</v>
      </c>
      <c r="C10" s="111">
        <v>28</v>
      </c>
      <c r="D10" s="111">
        <v>208</v>
      </c>
      <c r="E10" s="111">
        <v>304</v>
      </c>
      <c r="F10" s="115"/>
    </row>
    <row r="11" spans="1:6" x14ac:dyDescent="0.45">
      <c r="A11" s="112" t="s">
        <v>9</v>
      </c>
      <c r="B11" s="111">
        <v>12</v>
      </c>
      <c r="C11" s="111">
        <v>13</v>
      </c>
      <c r="D11" s="111">
        <v>373</v>
      </c>
      <c r="E11" s="111">
        <v>506</v>
      </c>
      <c r="F11" s="115"/>
    </row>
    <row r="12" spans="1:6" x14ac:dyDescent="0.45">
      <c r="A12" s="112" t="s">
        <v>10</v>
      </c>
      <c r="B12" s="111">
        <v>56</v>
      </c>
      <c r="C12" s="111">
        <v>45</v>
      </c>
      <c r="D12" s="111">
        <v>405</v>
      </c>
      <c r="E12" s="111">
        <v>456</v>
      </c>
      <c r="F12" s="115"/>
    </row>
    <row r="13" spans="1:6" x14ac:dyDescent="0.45">
      <c r="A13" s="112" t="s">
        <v>11</v>
      </c>
      <c r="B13" s="111">
        <v>76</v>
      </c>
      <c r="C13" s="111">
        <v>34</v>
      </c>
      <c r="D13" s="111">
        <v>603</v>
      </c>
      <c r="E13" s="111">
        <v>397</v>
      </c>
      <c r="F13" s="115"/>
    </row>
    <row r="14" spans="1:6" ht="26.25" customHeight="1" x14ac:dyDescent="0.45">
      <c r="A14" s="130" t="s">
        <v>12</v>
      </c>
      <c r="B14" s="131"/>
      <c r="C14" s="131"/>
      <c r="D14" s="131"/>
      <c r="E14" s="131"/>
      <c r="F14" s="131"/>
    </row>
    <row r="15" spans="1:6" x14ac:dyDescent="0.45">
      <c r="A15" s="116"/>
      <c r="B15" s="117"/>
      <c r="C15" s="117"/>
      <c r="D15" s="117"/>
      <c r="E15" s="117"/>
      <c r="F15" s="118"/>
    </row>
    <row r="16" spans="1:6" x14ac:dyDescent="0.45">
      <c r="A16" s="119" t="s">
        <v>13</v>
      </c>
      <c r="B16" s="122"/>
      <c r="C16" s="122"/>
      <c r="D16" s="122"/>
      <c r="E16" s="122"/>
      <c r="F16" s="122"/>
    </row>
    <row r="17" spans="1:6" x14ac:dyDescent="0.45">
      <c r="A17" s="113"/>
      <c r="B17" s="120"/>
      <c r="C17" s="120"/>
      <c r="D17" s="120"/>
      <c r="E17" s="120"/>
      <c r="F17" s="121"/>
    </row>
    <row r="18" spans="1:6" x14ac:dyDescent="0.45">
      <c r="A18" s="114" t="s">
        <v>14</v>
      </c>
      <c r="B18" s="122"/>
      <c r="C18" s="122"/>
      <c r="D18" s="122"/>
      <c r="E18" s="122"/>
      <c r="F18" s="122"/>
    </row>
    <row r="98" spans="1:6" x14ac:dyDescent="0.45">
      <c r="A98" s="104" t="s">
        <v>60</v>
      </c>
      <c r="B98" s="101"/>
      <c r="C98" s="101"/>
      <c r="D98" s="101"/>
      <c r="E98" s="101"/>
      <c r="F98" s="101"/>
    </row>
    <row r="99" spans="1:6" x14ac:dyDescent="0.45">
      <c r="A99" s="101"/>
      <c r="B99" s="101"/>
      <c r="C99" s="101"/>
      <c r="D99" s="101"/>
      <c r="E99" s="101"/>
      <c r="F99" s="101"/>
    </row>
    <row r="100" spans="1:6" x14ac:dyDescent="0.45">
      <c r="A100" s="101"/>
      <c r="B100" s="102" t="s">
        <v>0</v>
      </c>
      <c r="C100" s="102" t="s">
        <v>1</v>
      </c>
      <c r="D100" s="102" t="s">
        <v>2</v>
      </c>
      <c r="E100" s="102" t="s">
        <v>3</v>
      </c>
      <c r="F100" s="102" t="s">
        <v>4</v>
      </c>
    </row>
    <row r="101" spans="1:6" x14ac:dyDescent="0.45">
      <c r="A101" s="101"/>
      <c r="B101" s="103"/>
      <c r="C101" s="103"/>
      <c r="D101" s="103"/>
      <c r="E101" s="103"/>
      <c r="F101" s="103"/>
    </row>
    <row r="102" spans="1:6" x14ac:dyDescent="0.45">
      <c r="A102" s="101" t="s">
        <v>5</v>
      </c>
      <c r="B102" s="108">
        <v>4.5599999999999996</v>
      </c>
      <c r="C102" s="108">
        <v>4.2300000000000004</v>
      </c>
      <c r="D102" s="108">
        <v>9.73</v>
      </c>
      <c r="E102" s="108">
        <v>5.78</v>
      </c>
      <c r="F102" s="108"/>
    </row>
    <row r="103" spans="1:6" x14ac:dyDescent="0.45">
      <c r="A103" s="101" t="s">
        <v>6</v>
      </c>
      <c r="B103" s="108">
        <v>7.8</v>
      </c>
      <c r="C103" s="108">
        <v>8.9</v>
      </c>
      <c r="D103" s="108">
        <v>23.5</v>
      </c>
      <c r="E103" s="108">
        <v>9.6</v>
      </c>
      <c r="F103" s="108"/>
    </row>
    <row r="104" spans="1:6" x14ac:dyDescent="0.45">
      <c r="A104" s="101"/>
      <c r="B104" s="101"/>
      <c r="C104" s="101"/>
      <c r="D104" s="101"/>
      <c r="E104" s="101"/>
      <c r="F104" s="101"/>
    </row>
    <row r="105" spans="1:6" ht="28.5" customHeight="1" x14ac:dyDescent="0.45">
      <c r="A105" s="135" t="s">
        <v>7</v>
      </c>
      <c r="B105" s="101"/>
      <c r="C105" s="101"/>
      <c r="D105" s="101"/>
      <c r="E105" s="101"/>
      <c r="F105" s="101"/>
    </row>
    <row r="106" spans="1:6" x14ac:dyDescent="0.45">
      <c r="A106" s="101" t="s">
        <v>8</v>
      </c>
      <c r="B106" s="101">
        <v>48</v>
      </c>
      <c r="C106" s="101">
        <v>28</v>
      </c>
      <c r="D106" s="101">
        <v>208</v>
      </c>
      <c r="E106" s="101">
        <v>304</v>
      </c>
      <c r="F106" s="105">
        <f>SUM(B106:E106)</f>
        <v>588</v>
      </c>
    </row>
    <row r="107" spans="1:6" x14ac:dyDescent="0.45">
      <c r="A107" s="101" t="s">
        <v>9</v>
      </c>
      <c r="B107" s="101">
        <v>12</v>
      </c>
      <c r="C107" s="101">
        <v>13</v>
      </c>
      <c r="D107" s="101">
        <v>373</v>
      </c>
      <c r="E107" s="101">
        <v>506</v>
      </c>
      <c r="F107" s="105">
        <f>SUM(B107:E107)</f>
        <v>904</v>
      </c>
    </row>
    <row r="108" spans="1:6" x14ac:dyDescent="0.45">
      <c r="A108" s="101" t="s">
        <v>10</v>
      </c>
      <c r="B108" s="101">
        <v>56</v>
      </c>
      <c r="C108" s="101">
        <v>45</v>
      </c>
      <c r="D108" s="101">
        <v>405</v>
      </c>
      <c r="E108" s="101">
        <v>456</v>
      </c>
      <c r="F108" s="105">
        <f>SUM(B108:E108)</f>
        <v>962</v>
      </c>
    </row>
    <row r="109" spans="1:6" x14ac:dyDescent="0.45">
      <c r="A109" s="101" t="s">
        <v>11</v>
      </c>
      <c r="B109" s="101">
        <v>76</v>
      </c>
      <c r="C109" s="101">
        <v>34</v>
      </c>
      <c r="D109" s="101">
        <v>603</v>
      </c>
      <c r="E109" s="101">
        <v>397</v>
      </c>
      <c r="F109" s="105">
        <f>SUM(B109:E109)</f>
        <v>1110</v>
      </c>
    </row>
    <row r="110" spans="1:6" s="134" customFormat="1" ht="27" customHeight="1" x14ac:dyDescent="0.3">
      <c r="A110" s="132" t="s">
        <v>12</v>
      </c>
      <c r="B110" s="133">
        <f>SUM(B106:B109)</f>
        <v>192</v>
      </c>
      <c r="C110" s="133">
        <f>SUM(C106:C109)</f>
        <v>120</v>
      </c>
      <c r="D110" s="133">
        <f>SUM(D106:D109)</f>
        <v>1589</v>
      </c>
      <c r="E110" s="133">
        <f>SUM(E106:E109)</f>
        <v>1663</v>
      </c>
      <c r="F110" s="133">
        <f>SUM(B110:E110)</f>
        <v>3564</v>
      </c>
    </row>
    <row r="111" spans="1:6" x14ac:dyDescent="0.45">
      <c r="A111" s="101"/>
      <c r="B111" s="104"/>
      <c r="C111" s="104"/>
      <c r="D111" s="104"/>
      <c r="E111" s="104"/>
      <c r="F111" s="104"/>
    </row>
    <row r="112" spans="1:6" x14ac:dyDescent="0.45">
      <c r="A112" s="104" t="s">
        <v>13</v>
      </c>
      <c r="B112" s="106">
        <f>B110*B103</f>
        <v>1497.6</v>
      </c>
      <c r="C112" s="106">
        <f>C110*C103</f>
        <v>1068</v>
      </c>
      <c r="D112" s="106">
        <f>D110*D103</f>
        <v>37341.5</v>
      </c>
      <c r="E112" s="106">
        <f>E110*E103</f>
        <v>15964.8</v>
      </c>
      <c r="F112" s="106">
        <f>SUM(B112:E112)</f>
        <v>55871.899999999994</v>
      </c>
    </row>
    <row r="113" spans="1:6" x14ac:dyDescent="0.45">
      <c r="A113" s="101"/>
      <c r="B113" s="107"/>
      <c r="C113" s="107"/>
      <c r="D113" s="107"/>
      <c r="E113" s="107"/>
      <c r="F113" s="107"/>
    </row>
    <row r="114" spans="1:6" x14ac:dyDescent="0.45">
      <c r="A114" s="104" t="s">
        <v>14</v>
      </c>
      <c r="B114" s="106">
        <f>(B103-B102)*B110</f>
        <v>622.08000000000004</v>
      </c>
      <c r="C114" s="106">
        <f>(C103-C102)*C110</f>
        <v>560.4</v>
      </c>
      <c r="D114" s="106">
        <f>(D103-D102)*D110</f>
        <v>21880.53</v>
      </c>
      <c r="E114" s="106">
        <f>(E103-E102)*E110</f>
        <v>6352.6599999999989</v>
      </c>
      <c r="F114" s="106">
        <f>SUM(B114:E114)</f>
        <v>29415.67</v>
      </c>
    </row>
  </sheetData>
  <sheetProtection password="EF46"/>
  <mergeCells count="1">
    <mergeCell ref="B1:F2"/>
  </mergeCells>
  <printOptions headings="1" gridLines="1" gridLinesSet="0"/>
  <pageMargins left="0.78740157480314965" right="0" top="0.98425196850393704" bottom="0.98425196850393704" header="0.51181102300000003" footer="0.51181102300000003"/>
  <headerFooter alignWithMargins="0">
    <oddHeader>&amp;F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E119"/>
  <sheetViews>
    <sheetView showGridLines="0" workbookViewId="0"/>
  </sheetViews>
  <sheetFormatPr baseColWidth="10" defaultColWidth="11.453125" defaultRowHeight="18.5" x14ac:dyDescent="0.45"/>
  <cols>
    <col min="1" max="1" width="36.26953125" style="20" customWidth="1"/>
    <col min="2" max="2" width="11.7265625" style="20" bestFit="1" customWidth="1"/>
    <col min="3" max="3" width="18.453125" style="32" customWidth="1"/>
    <col min="4" max="4" width="11.453125" style="20"/>
    <col min="5" max="5" width="11.54296875" style="20" customWidth="1"/>
    <col min="6" max="16384" width="11.453125" style="20"/>
  </cols>
  <sheetData>
    <row r="1" spans="1:5" ht="18.5" customHeight="1" x14ac:dyDescent="0.45">
      <c r="A1" s="54" t="s">
        <v>59</v>
      </c>
      <c r="B1" s="202" t="s">
        <v>76</v>
      </c>
      <c r="C1" s="202"/>
      <c r="D1" s="202"/>
      <c r="E1" s="203"/>
    </row>
    <row r="2" spans="1:5" ht="19" thickBot="1" x14ac:dyDescent="0.5">
      <c r="A2" s="51"/>
      <c r="B2" s="204"/>
      <c r="C2" s="204"/>
      <c r="D2" s="204"/>
      <c r="E2" s="205"/>
    </row>
    <row r="4" spans="1:5" ht="23.5" x14ac:dyDescent="0.55000000000000004">
      <c r="A4" s="33" t="s">
        <v>38</v>
      </c>
      <c r="B4" s="215"/>
      <c r="C4" s="216"/>
      <c r="D4" s="55"/>
      <c r="E4" s="56"/>
    </row>
    <row r="5" spans="1:5" x14ac:dyDescent="0.45">
      <c r="A5" s="18"/>
      <c r="B5" s="18"/>
      <c r="C5" s="17"/>
      <c r="D5" s="18"/>
      <c r="E5" s="19"/>
    </row>
    <row r="6" spans="1:5" x14ac:dyDescent="0.45">
      <c r="A6" s="15" t="s">
        <v>39</v>
      </c>
      <c r="B6" s="15"/>
      <c r="C6" s="16"/>
      <c r="D6" s="18"/>
      <c r="E6" s="19"/>
    </row>
    <row r="7" spans="1:5" x14ac:dyDescent="0.45">
      <c r="A7" s="18"/>
      <c r="B7" s="18"/>
      <c r="C7" s="17"/>
      <c r="D7" s="18"/>
      <c r="E7" s="19"/>
    </row>
    <row r="8" spans="1:5" x14ac:dyDescent="0.45">
      <c r="A8" s="18" t="s">
        <v>40</v>
      </c>
      <c r="B8" s="18" t="s">
        <v>335</v>
      </c>
      <c r="C8" s="17">
        <v>2</v>
      </c>
      <c r="D8" s="18"/>
      <c r="E8" s="19"/>
    </row>
    <row r="9" spans="1:5" x14ac:dyDescent="0.45">
      <c r="A9" s="29" t="str">
        <f>"–  Kosten pro Stück (variable K.)"</f>
        <v>–  Kosten pro Stück (variable K.)</v>
      </c>
      <c r="B9" s="29" t="s">
        <v>335</v>
      </c>
      <c r="C9" s="30">
        <v>1.45</v>
      </c>
      <c r="D9" s="18"/>
      <c r="E9" s="19"/>
    </row>
    <row r="10" spans="1:5" ht="33" customHeight="1" x14ac:dyDescent="0.45">
      <c r="A10" s="18" t="str">
        <f>"= Deckungsbeitrag pro Stck."</f>
        <v>= Deckungsbeitrag pro Stck.</v>
      </c>
      <c r="B10" s="18" t="s">
        <v>335</v>
      </c>
      <c r="C10" s="25"/>
      <c r="D10" s="18"/>
      <c r="E10" s="19"/>
    </row>
    <row r="11" spans="1:5" x14ac:dyDescent="0.45">
      <c r="A11" s="18"/>
      <c r="B11" s="18"/>
      <c r="C11" s="17"/>
      <c r="D11" s="18"/>
      <c r="E11" s="19"/>
    </row>
    <row r="12" spans="1:5" x14ac:dyDescent="0.45">
      <c r="A12" s="18" t="s">
        <v>41</v>
      </c>
      <c r="B12" s="24" t="s">
        <v>18</v>
      </c>
      <c r="C12" s="23">
        <v>1000</v>
      </c>
      <c r="D12" s="18"/>
      <c r="E12" s="19"/>
    </row>
    <row r="13" spans="1:5" ht="19" thickBot="1" x14ac:dyDescent="0.5">
      <c r="A13" s="217" t="str">
        <f>"×  Deckungsbeitrag pro Stück"</f>
        <v>×  Deckungsbeitrag pro Stück</v>
      </c>
      <c r="B13" s="217" t="s">
        <v>335</v>
      </c>
      <c r="C13" s="218"/>
      <c r="D13" s="18"/>
      <c r="E13" s="19"/>
    </row>
    <row r="14" spans="1:5" ht="30" customHeight="1" x14ac:dyDescent="0.45">
      <c r="A14" s="21" t="str">
        <f>"= Deckungsbeitrag Gesamt"</f>
        <v>= Deckungsbeitrag Gesamt</v>
      </c>
      <c r="B14" s="21" t="s">
        <v>336</v>
      </c>
      <c r="C14" s="22"/>
      <c r="D14" s="18"/>
      <c r="E14" s="19"/>
    </row>
    <row r="15" spans="1:5" x14ac:dyDescent="0.45">
      <c r="A15" s="18"/>
      <c r="B15" s="18"/>
      <c r="C15" s="17"/>
      <c r="D15" s="18"/>
      <c r="E15" s="19"/>
    </row>
    <row r="16" spans="1:5" ht="19" thickBot="1" x14ac:dyDescent="0.5">
      <c r="A16" s="18" t="str">
        <f>"–  Fixkosten"</f>
        <v>–  Fixkosten</v>
      </c>
      <c r="B16" s="27" t="s">
        <v>336</v>
      </c>
      <c r="C16" s="26">
        <v>500</v>
      </c>
      <c r="D16" s="18"/>
      <c r="E16" s="19"/>
    </row>
    <row r="17" spans="1:5" ht="33" customHeight="1" x14ac:dyDescent="0.45">
      <c r="A17" s="28" t="str">
        <f>"= Gewinn"</f>
        <v>= Gewinn</v>
      </c>
      <c r="B17" s="213" t="s">
        <v>336</v>
      </c>
      <c r="C17" s="219"/>
      <c r="D17" s="18"/>
      <c r="E17" s="19"/>
    </row>
    <row r="18" spans="1:5" x14ac:dyDescent="0.45">
      <c r="A18" s="29"/>
      <c r="B18" s="29"/>
      <c r="C18" s="30"/>
      <c r="D18" s="29"/>
      <c r="E18" s="31"/>
    </row>
    <row r="101" spans="1:5" x14ac:dyDescent="0.45">
      <c r="A101" s="72" t="s">
        <v>60</v>
      </c>
      <c r="B101" s="72"/>
      <c r="C101" s="73"/>
      <c r="D101" s="72"/>
      <c r="E101" s="72"/>
    </row>
    <row r="102" spans="1:5" x14ac:dyDescent="0.45">
      <c r="A102" s="72"/>
      <c r="B102" s="72"/>
      <c r="C102" s="73"/>
      <c r="D102" s="72"/>
      <c r="E102" s="72"/>
    </row>
    <row r="103" spans="1:5" x14ac:dyDescent="0.45">
      <c r="A103" s="72"/>
      <c r="B103" s="72"/>
      <c r="C103" s="73"/>
      <c r="D103" s="72"/>
      <c r="E103" s="72"/>
    </row>
    <row r="104" spans="1:5" x14ac:dyDescent="0.45">
      <c r="A104" s="72"/>
      <c r="B104" s="72"/>
      <c r="C104" s="73"/>
      <c r="D104" s="72"/>
      <c r="E104" s="72"/>
    </row>
    <row r="105" spans="1:5" ht="23.5" x14ac:dyDescent="0.55000000000000004">
      <c r="A105" s="74" t="s">
        <v>38</v>
      </c>
      <c r="B105" s="220"/>
      <c r="C105" s="221"/>
      <c r="D105" s="75"/>
      <c r="E105" s="76"/>
    </row>
    <row r="106" spans="1:5" x14ac:dyDescent="0.45">
      <c r="A106" s="77"/>
      <c r="B106" s="77"/>
      <c r="C106" s="78"/>
      <c r="D106" s="77"/>
      <c r="E106" s="79"/>
    </row>
    <row r="107" spans="1:5" x14ac:dyDescent="0.45">
      <c r="A107" s="80" t="s">
        <v>39</v>
      </c>
      <c r="B107" s="80"/>
      <c r="C107" s="81"/>
      <c r="D107" s="77"/>
      <c r="E107" s="79"/>
    </row>
    <row r="108" spans="1:5" x14ac:dyDescent="0.45">
      <c r="A108" s="77"/>
      <c r="B108" s="77"/>
      <c r="C108" s="78"/>
      <c r="D108" s="77"/>
      <c r="E108" s="79"/>
    </row>
    <row r="109" spans="1:5" x14ac:dyDescent="0.45">
      <c r="A109" s="77" t="s">
        <v>40</v>
      </c>
      <c r="B109" s="77" t="s">
        <v>335</v>
      </c>
      <c r="C109" s="78">
        <v>2</v>
      </c>
      <c r="D109" s="77"/>
      <c r="E109" s="79"/>
    </row>
    <row r="110" spans="1:5" ht="19" thickBot="1" x14ac:dyDescent="0.5">
      <c r="A110" s="77" t="s">
        <v>337</v>
      </c>
      <c r="B110" s="77" t="s">
        <v>335</v>
      </c>
      <c r="C110" s="78">
        <v>1.45</v>
      </c>
      <c r="D110" s="77"/>
      <c r="E110" s="79"/>
    </row>
    <row r="111" spans="1:5" x14ac:dyDescent="0.45">
      <c r="A111" s="82" t="s">
        <v>338</v>
      </c>
      <c r="B111" s="82" t="s">
        <v>335</v>
      </c>
      <c r="C111" s="83">
        <f>C109-C110</f>
        <v>0.55000000000000004</v>
      </c>
      <c r="D111" s="77"/>
      <c r="E111" s="79"/>
    </row>
    <row r="112" spans="1:5" x14ac:dyDescent="0.45">
      <c r="A112" s="77"/>
      <c r="B112" s="77"/>
      <c r="C112" s="78"/>
      <c r="D112" s="77"/>
      <c r="E112" s="79"/>
    </row>
    <row r="113" spans="1:5" x14ac:dyDescent="0.45">
      <c r="A113" s="77" t="s">
        <v>41</v>
      </c>
      <c r="B113" s="77" t="s">
        <v>18</v>
      </c>
      <c r="C113" s="84">
        <v>1000</v>
      </c>
      <c r="D113" s="77"/>
      <c r="E113" s="79"/>
    </row>
    <row r="114" spans="1:5" ht="19" thickBot="1" x14ac:dyDescent="0.5">
      <c r="A114" s="77" t="s">
        <v>339</v>
      </c>
      <c r="B114" s="77" t="s">
        <v>335</v>
      </c>
      <c r="C114" s="78">
        <f>C111</f>
        <v>0.55000000000000004</v>
      </c>
      <c r="D114" s="77"/>
      <c r="E114" s="79"/>
    </row>
    <row r="115" spans="1:5" x14ac:dyDescent="0.45">
      <c r="A115" s="82" t="s">
        <v>340</v>
      </c>
      <c r="B115" s="82" t="s">
        <v>336</v>
      </c>
      <c r="C115" s="83">
        <f>C113*C114</f>
        <v>550</v>
      </c>
      <c r="D115" s="77"/>
      <c r="E115" s="79"/>
    </row>
    <row r="116" spans="1:5" x14ac:dyDescent="0.45">
      <c r="A116" s="77"/>
      <c r="B116" s="77"/>
      <c r="C116" s="78"/>
      <c r="D116" s="77"/>
      <c r="E116" s="79"/>
    </row>
    <row r="117" spans="1:5" ht="19" thickBot="1" x14ac:dyDescent="0.5">
      <c r="A117" s="77" t="s">
        <v>341</v>
      </c>
      <c r="B117" s="77" t="s">
        <v>336</v>
      </c>
      <c r="C117" s="78">
        <v>500</v>
      </c>
      <c r="D117" s="77"/>
      <c r="E117" s="79"/>
    </row>
    <row r="118" spans="1:5" x14ac:dyDescent="0.45">
      <c r="A118" s="85" t="s">
        <v>342</v>
      </c>
      <c r="B118" s="214" t="s">
        <v>336</v>
      </c>
      <c r="C118" s="86">
        <f>C115-C117</f>
        <v>50</v>
      </c>
      <c r="D118" s="77"/>
      <c r="E118" s="79"/>
    </row>
    <row r="119" spans="1:5" x14ac:dyDescent="0.45">
      <c r="A119" s="87"/>
      <c r="B119" s="87"/>
      <c r="C119" s="88"/>
      <c r="D119" s="87"/>
      <c r="E119" s="89"/>
    </row>
  </sheetData>
  <mergeCells count="1">
    <mergeCell ref="B1:E2"/>
  </mergeCells>
  <printOptions gridLinesSet="0"/>
  <pageMargins left="0.78740157499999996" right="0.78740157499999996" top="0.984251969" bottom="0.984251969" header="0.51181102300000003" footer="0.51181102300000003"/>
  <pageSetup paperSize="9" orientation="portrait" horizontalDpi="180" verticalDpi="180" r:id="rId1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A1:L118"/>
  <sheetViews>
    <sheetView workbookViewId="0"/>
  </sheetViews>
  <sheetFormatPr baseColWidth="10" defaultColWidth="11.453125" defaultRowHeight="18.5" x14ac:dyDescent="0.3"/>
  <cols>
    <col min="1" max="1" width="15.453125" style="138" bestFit="1" customWidth="1"/>
    <col min="2" max="10" width="12.81640625" style="136" customWidth="1"/>
    <col min="11" max="11" width="4.26953125" style="136" customWidth="1"/>
    <col min="12" max="12" width="13.54296875" style="136" bestFit="1" customWidth="1"/>
    <col min="13" max="13" width="3.26953125" style="136" customWidth="1"/>
    <col min="14" max="16384" width="11.453125" style="136"/>
  </cols>
  <sheetData>
    <row r="1" spans="1:12" ht="18.75" customHeight="1" x14ac:dyDescent="0.45">
      <c r="A1" s="70" t="s">
        <v>59</v>
      </c>
      <c r="B1" s="206" t="s">
        <v>76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45">
      <c r="A2" s="71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4" spans="1:12" ht="40.5" customHeight="1" x14ac:dyDescent="0.3">
      <c r="A4" s="207" t="s">
        <v>78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9"/>
    </row>
    <row r="5" spans="1:12" s="137" customFormat="1" ht="30" customHeight="1" x14ac:dyDescent="0.3">
      <c r="A5" s="140" t="s">
        <v>42</v>
      </c>
      <c r="B5" s="141" t="s">
        <v>43</v>
      </c>
      <c r="C5" s="141" t="s">
        <v>44</v>
      </c>
      <c r="D5" s="141" t="s">
        <v>45</v>
      </c>
      <c r="E5" s="141" t="s">
        <v>46</v>
      </c>
      <c r="F5" s="142" t="s">
        <v>47</v>
      </c>
      <c r="G5" s="141" t="s">
        <v>48</v>
      </c>
      <c r="H5" s="141" t="s">
        <v>49</v>
      </c>
      <c r="I5" s="141" t="s">
        <v>50</v>
      </c>
      <c r="J5" s="142" t="s">
        <v>51</v>
      </c>
      <c r="K5" s="146"/>
      <c r="L5" s="142" t="s">
        <v>12</v>
      </c>
    </row>
    <row r="6" spans="1:12" x14ac:dyDescent="0.3">
      <c r="A6" s="139" t="s">
        <v>28</v>
      </c>
      <c r="B6" s="147">
        <v>220</v>
      </c>
      <c r="C6" s="147">
        <v>100</v>
      </c>
      <c r="D6" s="147">
        <v>80</v>
      </c>
      <c r="E6" s="147">
        <f>+C6+D6</f>
        <v>180</v>
      </c>
      <c r="F6" s="148"/>
      <c r="G6" s="147">
        <v>100</v>
      </c>
      <c r="H6" s="147">
        <v>250</v>
      </c>
      <c r="I6" s="147">
        <v>300</v>
      </c>
      <c r="J6" s="148"/>
      <c r="K6" s="149"/>
      <c r="L6" s="148"/>
    </row>
    <row r="7" spans="1:12" x14ac:dyDescent="0.3">
      <c r="A7" s="139" t="s">
        <v>27</v>
      </c>
      <c r="B7" s="147">
        <v>190</v>
      </c>
      <c r="C7" s="147">
        <v>150</v>
      </c>
      <c r="D7" s="147">
        <v>60</v>
      </c>
      <c r="E7" s="147">
        <f>+C7+D7</f>
        <v>210</v>
      </c>
      <c r="F7" s="148"/>
      <c r="G7" s="147">
        <v>90</v>
      </c>
      <c r="H7" s="147">
        <v>260</v>
      </c>
      <c r="I7" s="147">
        <v>310</v>
      </c>
      <c r="J7" s="148"/>
      <c r="K7" s="149"/>
      <c r="L7" s="148"/>
    </row>
    <row r="8" spans="1:12" x14ac:dyDescent="0.3">
      <c r="A8" s="139" t="s">
        <v>52</v>
      </c>
      <c r="B8" s="147">
        <v>170</v>
      </c>
      <c r="C8" s="147">
        <v>100</v>
      </c>
      <c r="D8" s="147">
        <v>80</v>
      </c>
      <c r="E8" s="147">
        <f>+C8+D8</f>
        <v>180</v>
      </c>
      <c r="F8" s="148"/>
      <c r="G8" s="147">
        <v>80</v>
      </c>
      <c r="H8" s="147">
        <v>250</v>
      </c>
      <c r="I8" s="147">
        <v>270</v>
      </c>
      <c r="J8" s="148"/>
      <c r="K8" s="149"/>
      <c r="L8" s="148"/>
    </row>
    <row r="9" spans="1:12" x14ac:dyDescent="0.3">
      <c r="A9" s="139" t="s">
        <v>53</v>
      </c>
      <c r="B9" s="147">
        <v>180</v>
      </c>
      <c r="C9" s="147">
        <v>110</v>
      </c>
      <c r="D9" s="147">
        <v>60</v>
      </c>
      <c r="E9" s="147">
        <f>+C9+D9</f>
        <v>170</v>
      </c>
      <c r="F9" s="148"/>
      <c r="G9" s="147">
        <v>90</v>
      </c>
      <c r="H9" s="147">
        <v>240</v>
      </c>
      <c r="I9" s="147">
        <v>260</v>
      </c>
      <c r="J9" s="148"/>
      <c r="K9" s="149"/>
      <c r="L9" s="148"/>
    </row>
    <row r="10" spans="1:12" ht="30" customHeight="1" x14ac:dyDescent="0.3">
      <c r="A10" s="143" t="s">
        <v>54</v>
      </c>
      <c r="B10" s="150"/>
      <c r="C10" s="150"/>
      <c r="D10" s="150"/>
      <c r="E10" s="150"/>
      <c r="F10" s="151"/>
      <c r="G10" s="150"/>
      <c r="H10" s="150"/>
      <c r="I10" s="150"/>
      <c r="J10" s="151"/>
      <c r="K10" s="149"/>
      <c r="L10" s="151"/>
    </row>
    <row r="11" spans="1:12" x14ac:dyDescent="0.3">
      <c r="A11" s="139" t="s">
        <v>30</v>
      </c>
      <c r="B11" s="147">
        <v>170</v>
      </c>
      <c r="C11" s="147">
        <v>100</v>
      </c>
      <c r="D11" s="147">
        <v>50</v>
      </c>
      <c r="E11" s="147">
        <f>+C11+D11</f>
        <v>150</v>
      </c>
      <c r="F11" s="148"/>
      <c r="G11" s="147">
        <v>170</v>
      </c>
      <c r="H11" s="147">
        <v>200</v>
      </c>
      <c r="I11" s="147">
        <v>310</v>
      </c>
      <c r="J11" s="148"/>
      <c r="K11" s="149"/>
      <c r="L11" s="148"/>
    </row>
    <row r="12" spans="1:12" x14ac:dyDescent="0.3">
      <c r="A12" s="139" t="s">
        <v>37</v>
      </c>
      <c r="B12" s="147">
        <v>160</v>
      </c>
      <c r="C12" s="147">
        <v>150</v>
      </c>
      <c r="D12" s="147">
        <v>60</v>
      </c>
      <c r="E12" s="147">
        <f>+C12+D12</f>
        <v>210</v>
      </c>
      <c r="F12" s="148"/>
      <c r="G12" s="147">
        <v>150</v>
      </c>
      <c r="H12" s="147">
        <v>220</v>
      </c>
      <c r="I12" s="147">
        <v>280</v>
      </c>
      <c r="J12" s="148"/>
      <c r="K12" s="149"/>
      <c r="L12" s="148"/>
    </row>
    <row r="13" spans="1:12" x14ac:dyDescent="0.3">
      <c r="A13" s="139" t="s">
        <v>22</v>
      </c>
      <c r="B13" s="147">
        <v>180</v>
      </c>
      <c r="C13" s="147">
        <v>160</v>
      </c>
      <c r="D13" s="147">
        <v>70</v>
      </c>
      <c r="E13" s="147">
        <f>+C13+D13</f>
        <v>230</v>
      </c>
      <c r="F13" s="148"/>
      <c r="G13" s="147">
        <v>190</v>
      </c>
      <c r="H13" s="147">
        <v>210</v>
      </c>
      <c r="I13" s="147">
        <v>300</v>
      </c>
      <c r="J13" s="148"/>
      <c r="K13" s="149"/>
      <c r="L13" s="148"/>
    </row>
    <row r="14" spans="1:12" ht="30" customHeight="1" x14ac:dyDescent="0.3">
      <c r="A14" s="143" t="s">
        <v>55</v>
      </c>
      <c r="B14" s="150"/>
      <c r="C14" s="150"/>
      <c r="D14" s="150"/>
      <c r="E14" s="150"/>
      <c r="F14" s="151"/>
      <c r="G14" s="150"/>
      <c r="H14" s="150"/>
      <c r="I14" s="150"/>
      <c r="J14" s="151"/>
      <c r="K14" s="149"/>
      <c r="L14" s="151"/>
    </row>
    <row r="15" spans="1:12" x14ac:dyDescent="0.3">
      <c r="A15" s="139" t="s">
        <v>25</v>
      </c>
      <c r="B15" s="147">
        <v>200</v>
      </c>
      <c r="C15" s="147">
        <v>160</v>
      </c>
      <c r="D15" s="147">
        <v>40</v>
      </c>
      <c r="E15" s="147">
        <f>+C15+D15</f>
        <v>200</v>
      </c>
      <c r="F15" s="148"/>
      <c r="G15" s="147">
        <v>170</v>
      </c>
      <c r="H15" s="147">
        <v>300</v>
      </c>
      <c r="I15" s="147">
        <v>280</v>
      </c>
      <c r="J15" s="148"/>
      <c r="K15" s="149"/>
      <c r="L15" s="148"/>
    </row>
    <row r="16" spans="1:12" x14ac:dyDescent="0.3">
      <c r="A16" s="139" t="s">
        <v>31</v>
      </c>
      <c r="B16" s="147">
        <v>220</v>
      </c>
      <c r="C16" s="147">
        <v>150</v>
      </c>
      <c r="D16" s="147">
        <v>40</v>
      </c>
      <c r="E16" s="147">
        <f>+C16+D16</f>
        <v>190</v>
      </c>
      <c r="F16" s="148"/>
      <c r="G16" s="147">
        <v>180</v>
      </c>
      <c r="H16" s="147">
        <v>280</v>
      </c>
      <c r="I16" s="147">
        <v>260</v>
      </c>
      <c r="J16" s="148"/>
      <c r="K16" s="149"/>
      <c r="L16" s="148"/>
    </row>
    <row r="17" spans="1:12" x14ac:dyDescent="0.3">
      <c r="A17" s="139" t="s">
        <v>56</v>
      </c>
      <c r="B17" s="147">
        <v>210</v>
      </c>
      <c r="C17" s="147">
        <v>120</v>
      </c>
      <c r="D17" s="147">
        <v>60</v>
      </c>
      <c r="E17" s="147">
        <f>+C17+D17</f>
        <v>180</v>
      </c>
      <c r="F17" s="148"/>
      <c r="G17" s="147">
        <v>140</v>
      </c>
      <c r="H17" s="147">
        <v>290</v>
      </c>
      <c r="I17" s="147">
        <v>270</v>
      </c>
      <c r="J17" s="148"/>
      <c r="K17" s="149"/>
      <c r="L17" s="148"/>
    </row>
    <row r="18" spans="1:12" ht="30" customHeight="1" x14ac:dyDescent="0.3">
      <c r="A18" s="143" t="s">
        <v>57</v>
      </c>
      <c r="B18" s="150"/>
      <c r="C18" s="150"/>
      <c r="D18" s="150"/>
      <c r="E18" s="150"/>
      <c r="F18" s="151"/>
      <c r="G18" s="150"/>
      <c r="H18" s="150"/>
      <c r="I18" s="150"/>
      <c r="J18" s="151"/>
      <c r="K18" s="149"/>
      <c r="L18" s="151"/>
    </row>
    <row r="19" spans="1:12" s="145" customFormat="1" x14ac:dyDescent="0.3">
      <c r="A19" s="140"/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L19" s="154"/>
    </row>
    <row r="20" spans="1:12" ht="40" customHeight="1" x14ac:dyDescent="0.3">
      <c r="A20" s="144" t="s">
        <v>12</v>
      </c>
      <c r="B20" s="155"/>
      <c r="C20" s="155"/>
      <c r="D20" s="155"/>
      <c r="E20" s="155"/>
      <c r="F20" s="156"/>
      <c r="G20" s="155"/>
      <c r="H20" s="155"/>
      <c r="I20" s="155"/>
      <c r="J20" s="156"/>
      <c r="K20" s="157"/>
      <c r="L20" s="156"/>
    </row>
    <row r="100" spans="1:12" x14ac:dyDescent="0.3">
      <c r="A100" s="158" t="s">
        <v>60</v>
      </c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1:12" x14ac:dyDescent="0.3">
      <c r="A101" s="158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1:12" x14ac:dyDescent="0.3">
      <c r="A102" s="210" t="s">
        <v>78</v>
      </c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2"/>
    </row>
    <row r="103" spans="1:12" x14ac:dyDescent="0.3">
      <c r="A103" s="160" t="s">
        <v>42</v>
      </c>
      <c r="B103" s="161" t="s">
        <v>43</v>
      </c>
      <c r="C103" s="161" t="s">
        <v>44</v>
      </c>
      <c r="D103" s="161" t="s">
        <v>45</v>
      </c>
      <c r="E103" s="161" t="s">
        <v>46</v>
      </c>
      <c r="F103" s="162" t="s">
        <v>47</v>
      </c>
      <c r="G103" s="161" t="s">
        <v>48</v>
      </c>
      <c r="H103" s="161" t="s">
        <v>49</v>
      </c>
      <c r="I103" s="161" t="s">
        <v>50</v>
      </c>
      <c r="J103" s="162" t="s">
        <v>51</v>
      </c>
      <c r="K103" s="163"/>
      <c r="L103" s="162" t="s">
        <v>12</v>
      </c>
    </row>
    <row r="104" spans="1:12" x14ac:dyDescent="0.3">
      <c r="A104" s="164" t="s">
        <v>28</v>
      </c>
      <c r="B104" s="165">
        <v>220</v>
      </c>
      <c r="C104" s="165">
        <v>100</v>
      </c>
      <c r="D104" s="165">
        <v>80</v>
      </c>
      <c r="E104" s="165">
        <f>+C104+D104</f>
        <v>180</v>
      </c>
      <c r="F104" s="166">
        <f t="shared" ref="F104:F116" si="0">SUM(B104:E104)</f>
        <v>580</v>
      </c>
      <c r="G104" s="165">
        <v>100</v>
      </c>
      <c r="H104" s="165">
        <v>250</v>
      </c>
      <c r="I104" s="165">
        <v>300</v>
      </c>
      <c r="J104" s="166">
        <f t="shared" ref="J104:J116" si="1">SUM(G104:I104)</f>
        <v>650</v>
      </c>
      <c r="K104" s="166"/>
      <c r="L104" s="166">
        <f t="shared" ref="L104:L118" si="2">SUM(J104,F104)</f>
        <v>1230</v>
      </c>
    </row>
    <row r="105" spans="1:12" x14ac:dyDescent="0.3">
      <c r="A105" s="164" t="s">
        <v>27</v>
      </c>
      <c r="B105" s="165">
        <v>190</v>
      </c>
      <c r="C105" s="165">
        <v>150</v>
      </c>
      <c r="D105" s="165">
        <v>60</v>
      </c>
      <c r="E105" s="165">
        <f>+C105+D105</f>
        <v>210</v>
      </c>
      <c r="F105" s="166">
        <f t="shared" si="0"/>
        <v>610</v>
      </c>
      <c r="G105" s="165">
        <v>90</v>
      </c>
      <c r="H105" s="165">
        <v>260</v>
      </c>
      <c r="I105" s="165">
        <v>310</v>
      </c>
      <c r="J105" s="166">
        <f t="shared" si="1"/>
        <v>660</v>
      </c>
      <c r="K105" s="166"/>
      <c r="L105" s="166">
        <f t="shared" si="2"/>
        <v>1270</v>
      </c>
    </row>
    <row r="106" spans="1:12" x14ac:dyDescent="0.3">
      <c r="A106" s="164" t="s">
        <v>52</v>
      </c>
      <c r="B106" s="165">
        <v>170</v>
      </c>
      <c r="C106" s="165">
        <v>100</v>
      </c>
      <c r="D106" s="165">
        <v>80</v>
      </c>
      <c r="E106" s="165">
        <f>+C106+D106</f>
        <v>180</v>
      </c>
      <c r="F106" s="166">
        <f t="shared" si="0"/>
        <v>530</v>
      </c>
      <c r="G106" s="165">
        <v>80</v>
      </c>
      <c r="H106" s="165">
        <v>250</v>
      </c>
      <c r="I106" s="165">
        <v>270</v>
      </c>
      <c r="J106" s="166">
        <f t="shared" si="1"/>
        <v>600</v>
      </c>
      <c r="K106" s="166"/>
      <c r="L106" s="166">
        <f t="shared" si="2"/>
        <v>1130</v>
      </c>
    </row>
    <row r="107" spans="1:12" x14ac:dyDescent="0.3">
      <c r="A107" s="164" t="s">
        <v>53</v>
      </c>
      <c r="B107" s="165">
        <v>180</v>
      </c>
      <c r="C107" s="165">
        <v>110</v>
      </c>
      <c r="D107" s="165">
        <v>60</v>
      </c>
      <c r="E107" s="165">
        <f>+C107+D107</f>
        <v>170</v>
      </c>
      <c r="F107" s="166">
        <f t="shared" si="0"/>
        <v>520</v>
      </c>
      <c r="G107" s="165">
        <v>90</v>
      </c>
      <c r="H107" s="165">
        <v>240</v>
      </c>
      <c r="I107" s="165">
        <v>260</v>
      </c>
      <c r="J107" s="166">
        <f t="shared" si="1"/>
        <v>590</v>
      </c>
      <c r="K107" s="166"/>
      <c r="L107" s="166">
        <f t="shared" si="2"/>
        <v>1110</v>
      </c>
    </row>
    <row r="108" spans="1:12" ht="30" customHeight="1" x14ac:dyDescent="0.3">
      <c r="A108" s="160" t="s">
        <v>54</v>
      </c>
      <c r="B108" s="167">
        <f>SUM(B104:B107)</f>
        <v>760</v>
      </c>
      <c r="C108" s="167">
        <f>SUM(C104:C107)</f>
        <v>460</v>
      </c>
      <c r="D108" s="167">
        <f>SUM(D104:D107)</f>
        <v>280</v>
      </c>
      <c r="E108" s="167">
        <f>SUM(E104:E107)</f>
        <v>740</v>
      </c>
      <c r="F108" s="168">
        <f t="shared" si="0"/>
        <v>2240</v>
      </c>
      <c r="G108" s="167">
        <f>SUM(G104:G107)</f>
        <v>360</v>
      </c>
      <c r="H108" s="167">
        <f>SUM(H104:H107)</f>
        <v>1000</v>
      </c>
      <c r="I108" s="167">
        <f>SUM(I104:I107)</f>
        <v>1140</v>
      </c>
      <c r="J108" s="168">
        <f t="shared" si="1"/>
        <v>2500</v>
      </c>
      <c r="K108" s="166"/>
      <c r="L108" s="168">
        <f t="shared" si="2"/>
        <v>4740</v>
      </c>
    </row>
    <row r="109" spans="1:12" x14ac:dyDescent="0.3">
      <c r="A109" s="164" t="s">
        <v>30</v>
      </c>
      <c r="B109" s="165">
        <v>170</v>
      </c>
      <c r="C109" s="165">
        <v>100</v>
      </c>
      <c r="D109" s="165">
        <v>50</v>
      </c>
      <c r="E109" s="165">
        <f>+C109+D109</f>
        <v>150</v>
      </c>
      <c r="F109" s="166">
        <f t="shared" si="0"/>
        <v>470</v>
      </c>
      <c r="G109" s="165">
        <v>170</v>
      </c>
      <c r="H109" s="165">
        <v>200</v>
      </c>
      <c r="I109" s="165">
        <v>310</v>
      </c>
      <c r="J109" s="166">
        <f t="shared" si="1"/>
        <v>680</v>
      </c>
      <c r="K109" s="166"/>
      <c r="L109" s="166">
        <f t="shared" si="2"/>
        <v>1150</v>
      </c>
    </row>
    <row r="110" spans="1:12" x14ac:dyDescent="0.3">
      <c r="A110" s="164" t="s">
        <v>37</v>
      </c>
      <c r="B110" s="165">
        <v>160</v>
      </c>
      <c r="C110" s="165">
        <v>150</v>
      </c>
      <c r="D110" s="165">
        <v>60</v>
      </c>
      <c r="E110" s="165">
        <f>+C110+D110</f>
        <v>210</v>
      </c>
      <c r="F110" s="166">
        <f t="shared" si="0"/>
        <v>580</v>
      </c>
      <c r="G110" s="165">
        <v>150</v>
      </c>
      <c r="H110" s="165">
        <v>220</v>
      </c>
      <c r="I110" s="165">
        <v>280</v>
      </c>
      <c r="J110" s="166">
        <f t="shared" si="1"/>
        <v>650</v>
      </c>
      <c r="K110" s="166"/>
      <c r="L110" s="166">
        <f t="shared" si="2"/>
        <v>1230</v>
      </c>
    </row>
    <row r="111" spans="1:12" x14ac:dyDescent="0.3">
      <c r="A111" s="164" t="s">
        <v>22</v>
      </c>
      <c r="B111" s="165">
        <v>180</v>
      </c>
      <c r="C111" s="165">
        <v>160</v>
      </c>
      <c r="D111" s="165">
        <v>70</v>
      </c>
      <c r="E111" s="165">
        <f>+C111+D111</f>
        <v>230</v>
      </c>
      <c r="F111" s="166">
        <f t="shared" si="0"/>
        <v>640</v>
      </c>
      <c r="G111" s="165">
        <v>190</v>
      </c>
      <c r="H111" s="165">
        <v>210</v>
      </c>
      <c r="I111" s="165">
        <v>300</v>
      </c>
      <c r="J111" s="166">
        <f t="shared" si="1"/>
        <v>700</v>
      </c>
      <c r="K111" s="166"/>
      <c r="L111" s="166">
        <f t="shared" si="2"/>
        <v>1340</v>
      </c>
    </row>
    <row r="112" spans="1:12" ht="30" customHeight="1" x14ac:dyDescent="0.3">
      <c r="A112" s="160" t="s">
        <v>55</v>
      </c>
      <c r="B112" s="167">
        <f>SUM(B109:B111)</f>
        <v>510</v>
      </c>
      <c r="C112" s="167">
        <f>SUM(C109:C111)</f>
        <v>410</v>
      </c>
      <c r="D112" s="167">
        <f>SUM(D109:D111)</f>
        <v>180</v>
      </c>
      <c r="E112" s="167">
        <f>SUM(E109:E111)</f>
        <v>590</v>
      </c>
      <c r="F112" s="168">
        <f t="shared" si="0"/>
        <v>1690</v>
      </c>
      <c r="G112" s="167">
        <f>SUM(G109:G111)</f>
        <v>510</v>
      </c>
      <c r="H112" s="167">
        <f>SUM(H109:H111)</f>
        <v>630</v>
      </c>
      <c r="I112" s="167">
        <f>SUM(I109:I111)</f>
        <v>890</v>
      </c>
      <c r="J112" s="168">
        <f t="shared" si="1"/>
        <v>2030</v>
      </c>
      <c r="K112" s="166"/>
      <c r="L112" s="168">
        <f t="shared" si="2"/>
        <v>3720</v>
      </c>
    </row>
    <row r="113" spans="1:12" x14ac:dyDescent="0.3">
      <c r="A113" s="164" t="s">
        <v>25</v>
      </c>
      <c r="B113" s="165">
        <v>200</v>
      </c>
      <c r="C113" s="165">
        <v>160</v>
      </c>
      <c r="D113" s="165">
        <v>40</v>
      </c>
      <c r="E113" s="165">
        <f>+C113+D113</f>
        <v>200</v>
      </c>
      <c r="F113" s="166">
        <f t="shared" si="0"/>
        <v>600</v>
      </c>
      <c r="G113" s="165">
        <v>170</v>
      </c>
      <c r="H113" s="165">
        <v>300</v>
      </c>
      <c r="I113" s="165">
        <v>280</v>
      </c>
      <c r="J113" s="166">
        <f t="shared" si="1"/>
        <v>750</v>
      </c>
      <c r="K113" s="166"/>
      <c r="L113" s="166">
        <f t="shared" si="2"/>
        <v>1350</v>
      </c>
    </row>
    <row r="114" spans="1:12" x14ac:dyDescent="0.3">
      <c r="A114" s="164" t="s">
        <v>31</v>
      </c>
      <c r="B114" s="165">
        <v>220</v>
      </c>
      <c r="C114" s="165">
        <v>150</v>
      </c>
      <c r="D114" s="165">
        <v>40</v>
      </c>
      <c r="E114" s="165">
        <f>+C114+D114</f>
        <v>190</v>
      </c>
      <c r="F114" s="166">
        <f t="shared" si="0"/>
        <v>600</v>
      </c>
      <c r="G114" s="165">
        <v>180</v>
      </c>
      <c r="H114" s="165">
        <v>280</v>
      </c>
      <c r="I114" s="165">
        <v>260</v>
      </c>
      <c r="J114" s="166">
        <f t="shared" si="1"/>
        <v>720</v>
      </c>
      <c r="K114" s="166"/>
      <c r="L114" s="166">
        <f t="shared" si="2"/>
        <v>1320</v>
      </c>
    </row>
    <row r="115" spans="1:12" x14ac:dyDescent="0.3">
      <c r="A115" s="164" t="s">
        <v>56</v>
      </c>
      <c r="B115" s="165">
        <v>210</v>
      </c>
      <c r="C115" s="165">
        <v>120</v>
      </c>
      <c r="D115" s="165">
        <v>60</v>
      </c>
      <c r="E115" s="165">
        <f>+C115+D115</f>
        <v>180</v>
      </c>
      <c r="F115" s="166">
        <f t="shared" si="0"/>
        <v>570</v>
      </c>
      <c r="G115" s="165">
        <v>140</v>
      </c>
      <c r="H115" s="165">
        <v>290</v>
      </c>
      <c r="I115" s="165">
        <v>270</v>
      </c>
      <c r="J115" s="166">
        <f t="shared" si="1"/>
        <v>700</v>
      </c>
      <c r="K115" s="166"/>
      <c r="L115" s="166">
        <f t="shared" si="2"/>
        <v>1270</v>
      </c>
    </row>
    <row r="116" spans="1:12" ht="30" customHeight="1" x14ac:dyDescent="0.3">
      <c r="A116" s="160" t="s">
        <v>57</v>
      </c>
      <c r="B116" s="167">
        <f>SUM(B113:B115)</f>
        <v>630</v>
      </c>
      <c r="C116" s="167">
        <f>SUM(C113:C115)</f>
        <v>430</v>
      </c>
      <c r="D116" s="167">
        <f>SUM(D113:D115)</f>
        <v>140</v>
      </c>
      <c r="E116" s="167">
        <f>SUM(E113:E115)</f>
        <v>570</v>
      </c>
      <c r="F116" s="168">
        <f t="shared" si="0"/>
        <v>1770</v>
      </c>
      <c r="G116" s="167">
        <f>SUM(G113:G115)</f>
        <v>490</v>
      </c>
      <c r="H116" s="167">
        <f>SUM(H113:H115)</f>
        <v>870</v>
      </c>
      <c r="I116" s="167">
        <f>SUM(I113:I115)</f>
        <v>810</v>
      </c>
      <c r="J116" s="168">
        <f t="shared" si="1"/>
        <v>2170</v>
      </c>
      <c r="K116" s="166"/>
      <c r="L116" s="168">
        <f t="shared" si="2"/>
        <v>3940</v>
      </c>
    </row>
    <row r="117" spans="1:12" x14ac:dyDescent="0.3">
      <c r="A117" s="160"/>
      <c r="B117" s="167"/>
      <c r="C117" s="167"/>
      <c r="D117" s="167"/>
      <c r="E117" s="167"/>
      <c r="F117" s="167"/>
      <c r="G117" s="167"/>
      <c r="H117" s="167"/>
      <c r="I117" s="167"/>
      <c r="J117" s="167"/>
      <c r="K117" s="165"/>
      <c r="L117" s="169">
        <f t="shared" si="2"/>
        <v>0</v>
      </c>
    </row>
    <row r="118" spans="1:12" ht="40" customHeight="1" x14ac:dyDescent="0.3">
      <c r="A118" s="170" t="s">
        <v>12</v>
      </c>
      <c r="B118" s="171">
        <f t="shared" ref="B118:J118" si="3">SUM(B116,B112,B108)</f>
        <v>1900</v>
      </c>
      <c r="C118" s="171">
        <f t="shared" si="3"/>
        <v>1300</v>
      </c>
      <c r="D118" s="171">
        <f t="shared" si="3"/>
        <v>600</v>
      </c>
      <c r="E118" s="171">
        <f t="shared" si="3"/>
        <v>1900</v>
      </c>
      <c r="F118" s="172">
        <f t="shared" si="3"/>
        <v>5700</v>
      </c>
      <c r="G118" s="171">
        <f t="shared" si="3"/>
        <v>1360</v>
      </c>
      <c r="H118" s="171">
        <f t="shared" si="3"/>
        <v>2500</v>
      </c>
      <c r="I118" s="171">
        <f t="shared" si="3"/>
        <v>2840</v>
      </c>
      <c r="J118" s="172">
        <f t="shared" si="3"/>
        <v>6700</v>
      </c>
      <c r="K118" s="172"/>
      <c r="L118" s="172">
        <f t="shared" si="2"/>
        <v>12400</v>
      </c>
    </row>
  </sheetData>
  <mergeCells count="3">
    <mergeCell ref="A4:L4"/>
    <mergeCell ref="B1:L2"/>
    <mergeCell ref="A102:L102"/>
  </mergeCell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Info</vt:lpstr>
      <vt:lpstr>1. Bibliothek</vt:lpstr>
      <vt:lpstr>1. Einleitung (Lösung)</vt:lpstr>
      <vt:lpstr>2. Mitarbeiterumsätze</vt:lpstr>
      <vt:lpstr>3. Warengruppen</vt:lpstr>
      <vt:lpstr>4. Produkte</vt:lpstr>
      <vt:lpstr>5. Optimale Menge</vt:lpstr>
      <vt:lpstr>6. Umsatzübersicht</vt:lpstr>
      <vt:lpstr>'3. Warengruppen'!Druckbereich</vt:lpstr>
      <vt:lpstr>'4. Produkte'!Druckbereich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2000-02-23T10:22:29Z</dcterms:created>
  <dcterms:modified xsi:type="dcterms:W3CDTF">2022-11-26T15:14:50Z</dcterms:modified>
</cp:coreProperties>
</file>