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605" documentId="13_ncr:1_{08104787-9705-46DB-81A0-142F4E1EE211}" xr6:coauthVersionLast="45" xr6:coauthVersionMax="45" xr10:uidLastSave="{EAB696D1-5E9B-41AD-B963-3129E07056F0}"/>
  <bookViews>
    <workbookView xWindow="-23220" yWindow="780" windowWidth="21600" windowHeight="11040" xr2:uid="{00000000-000D-0000-FFFF-FFFF00000000}"/>
  </bookViews>
  <sheets>
    <sheet name="Übersicht" sheetId="5" r:id="rId1"/>
    <sheet name="Aufgabe 1" sheetId="6" r:id="rId2"/>
    <sheet name="Aufgabe 2" sheetId="7" r:id="rId3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5" l="1"/>
  <c r="D10" i="5"/>
  <c r="C10" i="5"/>
  <c r="C9" i="5"/>
  <c r="D9" i="5"/>
  <c r="D8" i="5"/>
  <c r="C8" i="5"/>
  <c r="L10" i="5" l="1"/>
  <c r="K10" i="5"/>
  <c r="D17" i="5"/>
  <c r="D16" i="5"/>
  <c r="D15" i="5"/>
  <c r="D14" i="5"/>
  <c r="S17" i="5" l="1"/>
  <c r="S16" i="5"/>
  <c r="S15" i="5"/>
  <c r="S14" i="5"/>
  <c r="P14" i="5"/>
  <c r="P15" i="5"/>
  <c r="P16" i="5"/>
  <c r="P17" i="5"/>
  <c r="M15" i="5"/>
  <c r="M16" i="5"/>
  <c r="M17" i="5"/>
  <c r="M14" i="5"/>
  <c r="L7" i="5"/>
  <c r="K7" i="5"/>
  <c r="R7" i="5"/>
  <c r="S7" i="5"/>
  <c r="Q7" i="5"/>
  <c r="N7" i="5"/>
  <c r="P7" i="5"/>
  <c r="O7" i="5"/>
  <c r="M7" i="5"/>
  <c r="H5" i="6"/>
  <c r="H6" i="6"/>
  <c r="H7" i="6"/>
  <c r="H8" i="6"/>
  <c r="H4" i="6"/>
  <c r="K17" i="5" l="1"/>
  <c r="K16" i="5"/>
  <c r="K14" i="5"/>
  <c r="K15" i="5"/>
  <c r="L9" i="5"/>
  <c r="K9" i="5"/>
  <c r="O6" i="5"/>
  <c r="M6" i="5"/>
  <c r="K18" i="5" l="1"/>
  <c r="F14" i="5" s="1"/>
  <c r="K11" i="5"/>
  <c r="F8" i="5" s="1"/>
  <c r="H11" i="5" l="1"/>
</calcChain>
</file>

<file path=xl/sharedStrings.xml><?xml version="1.0" encoding="utf-8"?>
<sst xmlns="http://schemas.openxmlformats.org/spreadsheetml/2006/main" count="290" uniqueCount="167">
  <si>
    <t>Punkte</t>
  </si>
  <si>
    <t>IKA</t>
  </si>
  <si>
    <t>WG</t>
  </si>
  <si>
    <t>Französisch</t>
  </si>
  <si>
    <t>Deutsch</t>
  </si>
  <si>
    <t>Englisch</t>
  </si>
  <si>
    <t>Meine Noten</t>
  </si>
  <si>
    <t>Note 1</t>
  </si>
  <si>
    <t>Note 2</t>
  </si>
  <si>
    <t>Note 3</t>
  </si>
  <si>
    <t>Note 4</t>
  </si>
  <si>
    <t>Note 5</t>
  </si>
  <si>
    <t>Note 6</t>
  </si>
  <si>
    <t>Fach</t>
  </si>
  <si>
    <t>Schnitt</t>
  </si>
  <si>
    <t>Top 3-</t>
  </si>
  <si>
    <t>Noten</t>
  </si>
  <si>
    <t>Flop 3-</t>
  </si>
  <si>
    <t>Marke</t>
  </si>
  <si>
    <t>Typ</t>
  </si>
  <si>
    <t>Jahrgang</t>
  </si>
  <si>
    <t>KM</t>
  </si>
  <si>
    <t>PS</t>
  </si>
  <si>
    <t>Preis</t>
  </si>
  <si>
    <t>Audi</t>
  </si>
  <si>
    <t>100 LS</t>
  </si>
  <si>
    <t>100 Quattro</t>
  </si>
  <si>
    <t>Peugeot</t>
  </si>
  <si>
    <t>104 ZS</t>
  </si>
  <si>
    <t>106 XS</t>
  </si>
  <si>
    <t>Volvo</t>
  </si>
  <si>
    <t>123 GT</t>
  </si>
  <si>
    <t>Renault</t>
  </si>
  <si>
    <t>19 TX</t>
  </si>
  <si>
    <t>Mercedes</t>
  </si>
  <si>
    <t>190 E</t>
  </si>
  <si>
    <t>200 C</t>
  </si>
  <si>
    <t>200 T</t>
  </si>
  <si>
    <t>205 G</t>
  </si>
  <si>
    <t>205 GT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</si>
  <si>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</si>
  <si>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</si>
  <si>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</si>
  <si>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</si>
  <si>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</si>
  <si>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</si>
  <si>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</si>
  <si>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</si>
  <si>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</si>
  <si>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</si>
  <si>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</si>
  <si>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</si>
  <si>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</si>
  <si>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</si>
  <si>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</si>
  <si>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</si>
  <si>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</si>
  <si>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</si>
  <si>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</si>
  <si>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</si>
  <si>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</si>
  <si>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</si>
  <si>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</si>
  <si>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</si>
  <si>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</si>
  <si>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</si>
  <si>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</si>
  <si>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</si>
  <si>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</si>
  <si>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</si>
  <si>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</si>
  <si>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</si>
  <si>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</si>
  <si>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</si>
  <si>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</si>
  <si>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</si>
  <si>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</si>
  <si>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</si>
  <si>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</si>
  <si>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</si>
  <si>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</si>
  <si>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</si>
  <si>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</si>
  <si>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</si>
  <si>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</si>
  <si>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</si>
  <si>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</si>
  <si>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</si>
  <si>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</si>
  <si>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</si>
  <si>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</si>
  <si>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</si>
  <si>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</si>
  <si>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</si>
  <si>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</si>
  <si>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</si>
  <si>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</si>
  <si>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</si>
  <si>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</si>
  <si>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</si>
  <si>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</si>
  <si>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</si>
  <si>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</si>
  <si>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</si>
  <si>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</si>
  <si>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</si>
  <si>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</si>
  <si>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t>Aus welchem Jahr stammt das zweitälteste Auto?</t>
  </si>
  <si>
    <t>Autos</t>
  </si>
  <si>
    <t>Wie viele PS hat der zehntstärkste Motor?</t>
  </si>
  <si>
    <t>Welche Distanz ist am sechstgrössten?</t>
  </si>
  <si>
    <t>Welches ist der viertkleinste Preis?</t>
  </si>
  <si>
    <t>Fragen</t>
  </si>
  <si>
    <t>Top 3</t>
  </si>
  <si>
    <t>Flop 3</t>
  </si>
  <si>
    <t>Aufgabe 1</t>
  </si>
  <si>
    <t>Aufgabe 2</t>
  </si>
  <si>
    <t>=KGRÖSSTE($B$4:$G$8;J4)</t>
  </si>
  <si>
    <t>=KKLEINSTE($B$4:$G$8;M4)</t>
  </si>
  <si>
    <t>=KGRÖSSTE($B$4:$G$8;J5)</t>
  </si>
  <si>
    <t>=KKLEINSTE($B$4:$G$8;M5)</t>
  </si>
  <si>
    <t>=KGRÖSSTE($B$4:$G$8;J6)</t>
  </si>
  <si>
    <t>=KKLEINSTE($B$4:$G$8;M6)</t>
  </si>
  <si>
    <t>=KKLEINSTE(C4:C100;2)</t>
  </si>
  <si>
    <t>=KGRÖSSTE(D4:D100;6)</t>
  </si>
  <si>
    <t>=KGRÖSSTE(E4:E100;10)</t>
  </si>
  <si>
    <t>=KKLEINSTE(F4:F100;4)</t>
  </si>
  <si>
    <t>Korrekte Lösungen</t>
  </si>
  <si>
    <t>B4</t>
  </si>
  <si>
    <t>B$4</t>
  </si>
  <si>
    <t>G8</t>
  </si>
  <si>
    <t>G$8</t>
  </si>
  <si>
    <t>J4</t>
  </si>
  <si>
    <t>M4</t>
  </si>
  <si>
    <t>kgrösste</t>
  </si>
  <si>
    <t>kkleinste</t>
  </si>
  <si>
    <t>Abzug</t>
  </si>
  <si>
    <t>C4</t>
  </si>
  <si>
    <t>C$4</t>
  </si>
  <si>
    <t>C100</t>
  </si>
  <si>
    <t>C$100</t>
  </si>
  <si>
    <t>D4</t>
  </si>
  <si>
    <t>D$4</t>
  </si>
  <si>
    <t>D100</t>
  </si>
  <si>
    <t>D$100</t>
  </si>
  <si>
    <t>E4</t>
  </si>
  <si>
    <t>F4</t>
  </si>
  <si>
    <t>E$4</t>
  </si>
  <si>
    <t>F$4</t>
  </si>
  <si>
    <t>E100</t>
  </si>
  <si>
    <t>E$100</t>
  </si>
  <si>
    <t>F100</t>
  </si>
  <si>
    <t>F$100</t>
  </si>
  <si>
    <t>Funktion</t>
  </si>
  <si>
    <t>Erste Zelle</t>
  </si>
  <si>
    <t>Zweites Argument oder richtige Lösung</t>
  </si>
  <si>
    <t>;2)</t>
  </si>
  <si>
    <t>;6)</t>
  </si>
  <si>
    <t>;10)</t>
  </si>
  <si>
    <t>;4)</t>
  </si>
  <si>
    <t>Erreichte Punkte</t>
  </si>
  <si>
    <r>
      <t xml:space="preserve">Lösen Sie die Aufgaben auf den Tabellenblättern </t>
    </r>
    <r>
      <rPr>
        <b/>
        <sz val="20"/>
        <color theme="1"/>
        <rFont val="Calibri"/>
        <family val="2"/>
        <scheme val="minor"/>
      </rPr>
      <t xml:space="preserve">Aufgabe 1 </t>
    </r>
    <r>
      <rPr>
        <sz val="20"/>
        <color theme="1"/>
        <rFont val="Calibri"/>
        <family val="2"/>
        <scheme val="minor"/>
      </rPr>
      <t xml:space="preserve">und </t>
    </r>
    <r>
      <rPr>
        <b/>
        <sz val="20"/>
        <color theme="1"/>
        <rFont val="Calibri"/>
        <family val="2"/>
        <scheme val="minor"/>
      </rPr>
      <t>Aufgabe 2.</t>
    </r>
  </si>
  <si>
    <t>Achtung: Sie können diese Zellen nicht bearbeiten.</t>
  </si>
  <si>
    <t>Übersicht Ihrer eingesetzten Formeln/Funktionen und erreichten Punkte</t>
  </si>
  <si>
    <t>von 2</t>
  </si>
  <si>
    <t>von 4</t>
  </si>
  <si>
    <t>aller Noten aus den Spalten B bis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</si>
</sst>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9"/>
        <bgColor theme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3" fillId="0" borderId="0" xfId="3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4" borderId="1" xfId="0" applyFont="1" applyFill="1" applyBorder="1"/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4" fillId="6" borderId="11" xfId="0" applyFont="1" applyFill="1" applyBorder="1"/>
    <xf numFmtId="0" fontId="5" fillId="7" borderId="11" xfId="0" applyFont="1" applyFill="1" applyBorder="1"/>
    <xf numFmtId="4" fontId="5" fillId="7" borderId="11" xfId="0" applyNumberFormat="1" applyFont="1" applyFill="1" applyBorder="1"/>
    <xf numFmtId="0" fontId="8" fillId="0" borderId="12" xfId="0" applyFont="1" applyFill="1" applyBorder="1"/>
    <xf numFmtId="0" fontId="7" fillId="0" borderId="0" xfId="0" applyFont="1" applyFill="1"/>
    <xf numFmtId="0" fontId="8" fillId="0" borderId="12" xfId="0" applyFont="1" applyFill="1" applyBorder="1" applyAlignment="1">
      <alignment horizontal="center"/>
    </xf>
    <xf numFmtId="0" fontId="2" fillId="5" borderId="10" xfId="0" applyFont="1" applyFill="1" applyBorder="1"/>
    <xf numFmtId="49" fontId="0" fillId="0" borderId="0" xfId="0" applyNumberFormat="1"/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8" xfId="0" applyFill="1" applyBorder="1"/>
    <xf numFmtId="0" fontId="0" fillId="5" borderId="8" xfId="0" applyFill="1" applyBorder="1"/>
    <xf numFmtId="0" fontId="0" fillId="8" borderId="18" xfId="0" applyFill="1" applyBorder="1"/>
    <xf numFmtId="0" fontId="0" fillId="8" borderId="8" xfId="0" applyFill="1" applyBorder="1"/>
    <xf numFmtId="0" fontId="2" fillId="0" borderId="0" xfId="0" applyFont="1" applyAlignment="1">
      <alignment horizontal="left"/>
    </xf>
    <xf numFmtId="0" fontId="0" fillId="9" borderId="0" xfId="0" applyFill="1"/>
    <xf numFmtId="0" fontId="9" fillId="0" borderId="0" xfId="0" applyFont="1"/>
    <xf numFmtId="0" fontId="9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10" fillId="9" borderId="0" xfId="0" applyFont="1" applyFill="1"/>
    <xf numFmtId="0" fontId="11" fillId="9" borderId="0" xfId="0" applyFont="1" applyFill="1"/>
    <xf numFmtId="0" fontId="0" fillId="5" borderId="20" xfId="0" applyFill="1" applyBorder="1"/>
    <xf numFmtId="0" fontId="13" fillId="9" borderId="0" xfId="0" applyFont="1" applyFill="1" applyAlignment="1">
      <alignment horizontal="center"/>
    </xf>
    <xf numFmtId="0" fontId="0" fillId="9" borderId="0" xfId="0" applyFill="1" applyAlignment="1">
      <alignment vertical="top"/>
    </xf>
    <xf numFmtId="0" fontId="2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2" fillId="9" borderId="0" xfId="0" applyFont="1" applyFill="1" applyAlignment="1"/>
    <xf numFmtId="0" fontId="0" fillId="9" borderId="0" xfId="0" applyFill="1" applyAlignment="1"/>
    <xf numFmtId="0" fontId="2" fillId="2" borderId="21" xfId="0" applyFont="1" applyFill="1" applyBorder="1"/>
    <xf numFmtId="0" fontId="14" fillId="2" borderId="2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</cellXfs>
  <cellStyles count="4">
    <cellStyle name="Standard" xfId="0" builtinId="0"/>
    <cellStyle name="Standard 2 2" xfId="1" xr:uid="{00000000-0005-0000-0000-000002000000}"/>
    <cellStyle name="Überschrift" xfId="3" builtinId="15"/>
    <cellStyle name="Währung 2 4" xfId="2" xr:uid="{00000000-0005-0000-0000-00000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9B4B-DA9C-4748-A3AE-74BE9DE6CE57}">
  <dimension ref="B1:Z28"/>
  <sheetViews>
    <sheetView showRowColHeaders="0" tabSelected="1" zoomScale="90" zoomScaleNormal="90" workbookViewId="0">
      <selection activeCell="C8" sqref="C8"/>
    </sheetView>
  </sheetViews>
  <sheetFormatPr baseColWidth="10" defaultRowHeight="15" x14ac:dyDescent="0.25"/>
  <cols>
    <col min="1" max="2" width="11.42578125" style="56"/>
    <col min="3" max="3" width="25.5703125" style="56" customWidth="1"/>
    <col min="4" max="4" width="25.140625" style="56" bestFit="1" customWidth="1"/>
    <col min="5" max="5" width="11.42578125" style="56"/>
    <col min="6" max="6" width="5.7109375" style="56" customWidth="1"/>
    <col min="7" max="7" width="11.42578125" style="56"/>
    <col min="8" max="8" width="16.5703125" style="56" customWidth="1"/>
    <col min="9" max="9" width="11.42578125" style="56"/>
    <col min="10" max="12" width="0" style="56" hidden="1" customWidth="1"/>
    <col min="13" max="19" width="0" style="59" hidden="1" customWidth="1"/>
    <col min="20" max="21" width="24.140625" style="56" hidden="1" customWidth="1"/>
    <col min="22" max="22" width="25.28515625" style="56" hidden="1" customWidth="1"/>
    <col min="23" max="26" width="0" style="56" hidden="1" customWidth="1"/>
    <col min="27" max="16384" width="11.42578125" style="56"/>
  </cols>
  <sheetData>
    <row r="1" spans="2:26" x14ac:dyDescent="0.25">
      <c r="J1"/>
      <c r="K1"/>
      <c r="L1"/>
      <c r="M1" s="4"/>
      <c r="N1" s="4"/>
      <c r="O1" s="4"/>
      <c r="P1" s="4"/>
      <c r="Q1" s="4"/>
      <c r="R1" s="4"/>
      <c r="S1" s="4"/>
      <c r="T1"/>
      <c r="U1"/>
      <c r="V1"/>
      <c r="W1"/>
      <c r="X1"/>
      <c r="Y1"/>
      <c r="Z1"/>
    </row>
    <row r="2" spans="2:26" ht="26.25" x14ac:dyDescent="0.4">
      <c r="B2" s="61" t="s">
        <v>161</v>
      </c>
      <c r="J2"/>
      <c r="K2"/>
      <c r="L2"/>
      <c r="M2" s="4"/>
      <c r="N2" s="4"/>
      <c r="O2" s="4"/>
      <c r="P2" s="4"/>
      <c r="Q2" s="4"/>
      <c r="R2" s="4"/>
      <c r="S2" s="4"/>
      <c r="T2"/>
      <c r="U2"/>
      <c r="V2"/>
      <c r="W2"/>
      <c r="X2"/>
      <c r="Y2"/>
      <c r="Z2"/>
    </row>
    <row r="3" spans="2:26" x14ac:dyDescent="0.25">
      <c r="J3"/>
      <c r="K3"/>
      <c r="L3"/>
      <c r="M3" s="4"/>
      <c r="N3" s="4"/>
      <c r="O3" s="4"/>
      <c r="P3" s="4"/>
      <c r="Q3" s="4"/>
      <c r="R3" s="4"/>
      <c r="S3" s="4"/>
      <c r="T3"/>
      <c r="U3"/>
      <c r="V3"/>
      <c r="W3"/>
      <c r="X3"/>
      <c r="Y3"/>
      <c r="Z3"/>
    </row>
    <row r="4" spans="2:26" x14ac:dyDescent="0.25">
      <c r="J4"/>
      <c r="K4"/>
      <c r="L4"/>
      <c r="M4" s="4"/>
      <c r="N4" s="4"/>
      <c r="O4" s="4"/>
      <c r="P4" s="4"/>
      <c r="Q4" s="4"/>
      <c r="R4" s="4"/>
      <c r="S4" s="4"/>
      <c r="T4"/>
      <c r="U4"/>
      <c r="V4"/>
      <c r="W4"/>
      <c r="X4"/>
      <c r="Y4"/>
      <c r="Z4"/>
    </row>
    <row r="5" spans="2:26" ht="21" x14ac:dyDescent="0.35">
      <c r="B5" s="60" t="s">
        <v>163</v>
      </c>
      <c r="J5"/>
      <c r="K5"/>
      <c r="L5"/>
      <c r="M5" s="4"/>
      <c r="N5" s="4"/>
      <c r="O5" s="4"/>
      <c r="P5" s="4"/>
      <c r="Q5" s="4"/>
      <c r="R5" s="4"/>
      <c r="S5" s="4"/>
      <c r="T5"/>
      <c r="U5"/>
      <c r="V5"/>
      <c r="W5"/>
      <c r="X5"/>
      <c r="Y5"/>
      <c r="Z5"/>
    </row>
    <row r="6" spans="2:26" ht="24.95" customHeight="1" x14ac:dyDescent="0.25">
      <c r="B6" s="64" t="s">
        <v>162</v>
      </c>
      <c r="J6"/>
      <c r="K6" s="53"/>
      <c r="L6" s="51"/>
      <c r="M6" s="33" t="b">
        <f ca="1">OR(M7=TRUE,N7=TRUE)</f>
        <v>0</v>
      </c>
      <c r="N6" s="34"/>
      <c r="O6" s="39" t="b">
        <f ca="1">OR(O7=TRUE,P7=TRUE)</f>
        <v>0</v>
      </c>
      <c r="P6" s="40"/>
      <c r="Q6" s="45"/>
      <c r="R6" s="30"/>
      <c r="S6" s="48"/>
      <c r="T6"/>
      <c r="U6"/>
      <c r="V6"/>
      <c r="W6" s="3" t="s">
        <v>127</v>
      </c>
      <c r="X6"/>
      <c r="Y6"/>
      <c r="Z6"/>
    </row>
    <row r="7" spans="2:26" x14ac:dyDescent="0.25">
      <c r="B7" s="18" t="s">
        <v>115</v>
      </c>
      <c r="C7" s="18" t="s">
        <v>113</v>
      </c>
      <c r="D7" s="18" t="s">
        <v>114</v>
      </c>
      <c r="F7" s="67" t="s">
        <v>0</v>
      </c>
      <c r="G7" s="68"/>
      <c r="H7" s="68"/>
      <c r="J7"/>
      <c r="K7" s="46" t="b">
        <f ca="1">ISNUMBER(SEARCH(K8,$C$8))</f>
        <v>0</v>
      </c>
      <c r="L7" s="49" t="b">
        <f ca="1">ISNUMBER(SEARCH(L8,$D$8))</f>
        <v>0</v>
      </c>
      <c r="M7" s="35" t="b">
        <f ca="1">ISNUMBER(SEARCH(M8,$C$8))</f>
        <v>0</v>
      </c>
      <c r="N7" s="36" t="b">
        <f t="shared" ref="N7:P7" ca="1" si="0">ISNUMBER(SEARCH(N8,$C$8))</f>
        <v>0</v>
      </c>
      <c r="O7" s="41" t="b">
        <f t="shared" ca="1" si="0"/>
        <v>0</v>
      </c>
      <c r="P7" s="42" t="b">
        <f t="shared" ca="1" si="0"/>
        <v>0</v>
      </c>
      <c r="Q7" s="46" t="b">
        <f t="shared" ref="Q7" ca="1" si="1">ISNUMBER(SEARCH(Q8,$C$8))</f>
        <v>0</v>
      </c>
      <c r="R7" s="31" t="b">
        <f t="shared" ref="R7" ca="1" si="2">ISNUMBER(SEARCH(R8,$C$8))</f>
        <v>0</v>
      </c>
      <c r="S7" s="49" t="b">
        <f t="shared" ref="S7" ca="1" si="3">ISNUMBER(SEARCH(S8,$C$8))</f>
        <v>0</v>
      </c>
      <c r="T7"/>
      <c r="U7"/>
      <c r="V7"/>
      <c r="W7" s="18" t="s">
        <v>113</v>
      </c>
      <c r="X7" s="18" t="s">
        <v>114</v>
      </c>
      <c r="Y7"/>
      <c r="Z7"/>
    </row>
    <row r="8" spans="2:26" x14ac:dyDescent="0.25">
      <c r="C8" s="62" t="str">
        <f ca="1">_xlfn.IFNA(_xlfn.FORMULATEXT('Aufgabe 1'!K4),"leer")</f>
        <v>leer</v>
      </c>
      <c r="D8" s="62" t="str">
        <f ca="1">_xlfn.IFNA(_xlfn.FORMULATEXT('Aufgabe 1'!N4),"leer")</f>
        <v>leer</v>
      </c>
      <c r="F8" s="63" t="str">
        <f ca="1">IF(COUNTIF(C8:D10,"leer")&lt;6,K11,"")</f>
        <v/>
      </c>
      <c r="G8" s="56" t="s">
        <v>164</v>
      </c>
      <c r="J8"/>
      <c r="K8" s="54" t="s">
        <v>134</v>
      </c>
      <c r="L8" s="52" t="s">
        <v>135</v>
      </c>
      <c r="M8" s="37" t="s">
        <v>129</v>
      </c>
      <c r="N8" s="38" t="s">
        <v>128</v>
      </c>
      <c r="O8" s="43" t="s">
        <v>131</v>
      </c>
      <c r="P8" s="44" t="s">
        <v>130</v>
      </c>
      <c r="Q8" s="47" t="s">
        <v>132</v>
      </c>
      <c r="R8" s="32">
        <v>1</v>
      </c>
      <c r="S8" s="50" t="s">
        <v>133</v>
      </c>
      <c r="T8"/>
      <c r="U8"/>
      <c r="V8"/>
      <c r="W8" s="29" t="s">
        <v>117</v>
      </c>
      <c r="X8" s="29" t="s">
        <v>118</v>
      </c>
      <c r="Y8"/>
      <c r="Z8"/>
    </row>
    <row r="9" spans="2:26" x14ac:dyDescent="0.25">
      <c r="C9" s="62" t="str">
        <f ca="1">_xlfn.IFNA(_xlfn.FORMULATEXT('Aufgabe 1'!K5),"leer")</f>
        <v>leer</v>
      </c>
      <c r="D9" s="62" t="str">
        <f ca="1">_xlfn.IFNA(_xlfn.FORMULATEXT('Aufgabe 1'!N5),"leer")</f>
        <v>leer</v>
      </c>
      <c r="F9" s="66"/>
      <c r="J9" s="1" t="s">
        <v>0</v>
      </c>
      <c r="K9" s="4">
        <f ca="1">IF(C8="","",IF(K7,0.5,0)+IF(AND(M7,O7),0.25,0))+IF(Q7,0.25,0)</f>
        <v>0</v>
      </c>
      <c r="L9" s="4">
        <f ca="1">IF(C8="","",IF(L7,0.5,0)+IF(AND(M7,O7),0.25,0))+IF(Q7,0.25,0)</f>
        <v>0</v>
      </c>
      <c r="M9" s="4"/>
      <c r="N9" s="4"/>
      <c r="O9" s="4"/>
      <c r="P9" s="4"/>
      <c r="Q9" s="4"/>
      <c r="R9" s="4"/>
      <c r="S9" s="4"/>
      <c r="T9"/>
      <c r="U9"/>
      <c r="V9"/>
      <c r="W9" s="29" t="s">
        <v>119</v>
      </c>
      <c r="X9" s="29" t="s">
        <v>120</v>
      </c>
      <c r="Y9"/>
      <c r="Z9"/>
    </row>
    <row r="10" spans="2:26" x14ac:dyDescent="0.25">
      <c r="C10" s="62" t="str">
        <f ca="1">_xlfn.IFNA(_xlfn.FORMULATEXT('Aufgabe 1'!K6),"leer")</f>
        <v>leer</v>
      </c>
      <c r="D10" s="62" t="str">
        <f ca="1">_xlfn.IFNA(_xlfn.FORMULATEXT('Aufgabe 1'!N6),"leer")</f>
        <v>leer</v>
      </c>
      <c r="F10" s="66"/>
      <c r="H10" s="69" t="s">
        <v>160</v>
      </c>
      <c r="J10" t="s">
        <v>136</v>
      </c>
      <c r="K10" s="4">
        <f ca="1">IF(COUNTA(C8:C10)=0,"",IF(COUNTIF(C8:C10,"leer")&gt;0,0.5,0))</f>
        <v>0.5</v>
      </c>
      <c r="L10" s="4">
        <f ca="1">IF(COUNTA(D8:D10)=0,"",IF(COUNTIF(D8:D10,"leer")&gt;0,0.5,0))</f>
        <v>0.5</v>
      </c>
      <c r="M10" s="4"/>
      <c r="N10" s="4"/>
      <c r="O10" s="4"/>
      <c r="P10" s="4"/>
      <c r="Q10" s="4"/>
      <c r="R10" s="4"/>
      <c r="S10" s="4"/>
      <c r="T10"/>
      <c r="U10"/>
      <c r="V10"/>
      <c r="W10" s="29" t="s">
        <v>121</v>
      </c>
      <c r="X10" s="29" t="s">
        <v>122</v>
      </c>
      <c r="Y10"/>
      <c r="Z10"/>
    </row>
    <row r="11" spans="2:26" ht="18.75" x14ac:dyDescent="0.3">
      <c r="F11" s="66"/>
      <c r="H11" s="70" t="str">
        <f ca="1">IF(OR(F8&lt;&gt;"",F14&lt;&gt;""),SUM(F8,F14),"")</f>
        <v/>
      </c>
      <c r="J11" s="57" t="s">
        <v>115</v>
      </c>
      <c r="K11" s="58">
        <f ca="1">SUM(K9:L9)-SUM(K10:L10)</f>
        <v>-1</v>
      </c>
      <c r="L11"/>
      <c r="M11" s="4"/>
      <c r="N11" s="4"/>
      <c r="O11" s="4"/>
      <c r="P11" s="4"/>
      <c r="Q11" s="4"/>
      <c r="R11" s="4"/>
      <c r="S11" s="4"/>
      <c r="T11"/>
      <c r="U11"/>
      <c r="V11"/>
      <c r="W11"/>
      <c r="X11"/>
      <c r="Y11"/>
      <c r="Z11"/>
    </row>
    <row r="12" spans="2:26" x14ac:dyDescent="0.25">
      <c r="F12" s="66"/>
      <c r="J12" s="3"/>
      <c r="K12" s="5"/>
      <c r="L12"/>
      <c r="M12" s="4"/>
      <c r="N12" s="4"/>
      <c r="O12" s="4"/>
      <c r="P12" s="4"/>
      <c r="Q12" s="4"/>
      <c r="R12" s="4"/>
      <c r="S12" s="4"/>
      <c r="T12"/>
      <c r="U12"/>
      <c r="V12"/>
      <c r="W12"/>
      <c r="X12"/>
      <c r="Y12"/>
      <c r="Z12"/>
    </row>
    <row r="13" spans="2:26" x14ac:dyDescent="0.25">
      <c r="F13" s="65" t="s">
        <v>0</v>
      </c>
      <c r="J13" s="3"/>
      <c r="K13" s="3"/>
      <c r="L13" s="3" t="s">
        <v>153</v>
      </c>
      <c r="M13" s="3" t="s">
        <v>154</v>
      </c>
      <c r="N13" s="4"/>
      <c r="O13" s="4"/>
      <c r="P13" s="3" t="s">
        <v>154</v>
      </c>
      <c r="Q13" s="4"/>
      <c r="R13" s="4"/>
      <c r="S13" s="55" t="s">
        <v>155</v>
      </c>
      <c r="T13" s="4"/>
      <c r="U13"/>
      <c r="V13"/>
      <c r="W13"/>
      <c r="X13"/>
      <c r="Y13"/>
      <c r="Z13"/>
    </row>
    <row r="14" spans="2:26" x14ac:dyDescent="0.25">
      <c r="B14" s="18" t="s">
        <v>116</v>
      </c>
      <c r="C14" s="59">
        <v>1</v>
      </c>
      <c r="D14" s="62" t="str">
        <f ca="1">_xlfn.IFNA(_xlfn.FORMULATEXT('Aufgabe 2'!I5),"leer")</f>
        <v>leer</v>
      </c>
      <c r="F14" s="63" t="str">
        <f ca="1">IF(COUNTIF(D14:D17,"leer")&lt;4,K18,"")</f>
        <v/>
      </c>
      <c r="G14" s="56" t="s">
        <v>165</v>
      </c>
      <c r="J14" s="3"/>
      <c r="K14" s="4">
        <f ca="1">IF(AND(M14,P14,S14),1,0)</f>
        <v>0</v>
      </c>
      <c r="L14" s="52" t="s">
        <v>135</v>
      </c>
      <c r="M14" s="3" t="b">
        <f ca="1">OR(ISNUMBER(SEARCH(N14,$D14)),ISNUMBER(SEARCH(O14,$D14)))</f>
        <v>0</v>
      </c>
      <c r="N14" t="s">
        <v>137</v>
      </c>
      <c r="O14" t="s">
        <v>138</v>
      </c>
      <c r="P14" s="3" t="b">
        <f ca="1">OR(ISNUMBER(SEARCH(Q14,$D14)),ISNUMBER(SEARCH(R14,$D14)))</f>
        <v>0</v>
      </c>
      <c r="Q14" s="4" t="s">
        <v>139</v>
      </c>
      <c r="R14" s="4" t="s">
        <v>140</v>
      </c>
      <c r="S14" s="3" t="b">
        <f ca="1">OR(ISNUMBER(SEARCH(T14,$D14)),'Aufgabe 2'!I5=Übersicht!U14)</f>
        <v>0</v>
      </c>
      <c r="T14" s="4" t="s">
        <v>156</v>
      </c>
      <c r="U14" s="4">
        <v>1976</v>
      </c>
      <c r="V14"/>
      <c r="W14">
        <v>1</v>
      </c>
      <c r="X14" s="29" t="s">
        <v>123</v>
      </c>
      <c r="Y14"/>
      <c r="Z14"/>
    </row>
    <row r="15" spans="2:26" x14ac:dyDescent="0.25">
      <c r="C15" s="59">
        <v>2</v>
      </c>
      <c r="D15" s="62" t="str">
        <f ca="1">_xlfn.IFNA(_xlfn.FORMULATEXT('Aufgabe 2'!I9),"leer")</f>
        <v>leer</v>
      </c>
      <c r="F15" s="59"/>
      <c r="J15" s="3"/>
      <c r="K15" s="4">
        <f ca="1">IF(AND(M15,P15,S15),1,0)</f>
        <v>0</v>
      </c>
      <c r="L15" s="54" t="s">
        <v>134</v>
      </c>
      <c r="M15" s="3" t="b">
        <f ca="1">OR(ISNUMBER(SEARCH(N15,$D15)),ISNUMBER(SEARCH(O15,$D15)))</f>
        <v>0</v>
      </c>
      <c r="N15" t="s">
        <v>141</v>
      </c>
      <c r="O15" t="s">
        <v>142</v>
      </c>
      <c r="P15" s="3" t="b">
        <f ca="1">OR(ISNUMBER(SEARCH(Q15,$D15)),ISNUMBER(SEARCH(R15,$D15)))</f>
        <v>0</v>
      </c>
      <c r="Q15" s="4" t="s">
        <v>143</v>
      </c>
      <c r="R15" s="4" t="s">
        <v>144</v>
      </c>
      <c r="S15" s="3" t="b">
        <f ca="1">OR(ISNUMBER(SEARCH(T15,$D15)),'Aufgabe 2'!I9=Übersicht!U15)</f>
        <v>0</v>
      </c>
      <c r="T15" s="4" t="s">
        <v>157</v>
      </c>
      <c r="U15" s="4">
        <v>144000</v>
      </c>
      <c r="V15"/>
      <c r="W15">
        <v>2</v>
      </c>
      <c r="X15" s="29" t="s">
        <v>124</v>
      </c>
      <c r="Y15"/>
      <c r="Z15"/>
    </row>
    <row r="16" spans="2:26" x14ac:dyDescent="0.25">
      <c r="C16" s="59">
        <v>3</v>
      </c>
      <c r="D16" s="62" t="str">
        <f ca="1">_xlfn.IFNA(_xlfn.FORMULATEXT('Aufgabe 2'!I13),"leer")</f>
        <v>leer</v>
      </c>
      <c r="F16" s="59"/>
      <c r="J16" s="3"/>
      <c r="K16" s="4">
        <f ca="1">IF(AND(M16,P16,S16),1,0)</f>
        <v>0</v>
      </c>
      <c r="L16" s="54" t="s">
        <v>134</v>
      </c>
      <c r="M16" s="3" t="b">
        <f ca="1">OR(ISNUMBER(SEARCH(N16,$D16)),ISNUMBER(SEARCH(O16,$D16)))</f>
        <v>0</v>
      </c>
      <c r="N16" t="s">
        <v>145</v>
      </c>
      <c r="O16" t="s">
        <v>147</v>
      </c>
      <c r="P16" s="3" t="b">
        <f ca="1">OR(ISNUMBER(SEARCH(Q16,$D16)),ISNUMBER(SEARCH(R16,$D16)))</f>
        <v>0</v>
      </c>
      <c r="Q16" s="4" t="s">
        <v>149</v>
      </c>
      <c r="R16" s="4" t="s">
        <v>150</v>
      </c>
      <c r="S16" s="3" t="b">
        <f ca="1">OR(ISNUMBER(SEARCH(T16,$D16)),'Aufgabe 2'!I13=Übersicht!U16)</f>
        <v>0</v>
      </c>
      <c r="T16" s="4" t="s">
        <v>158</v>
      </c>
      <c r="U16" s="4">
        <v>196</v>
      </c>
      <c r="V16"/>
      <c r="W16">
        <v>3</v>
      </c>
      <c r="X16" s="29" t="s">
        <v>125</v>
      </c>
      <c r="Y16"/>
      <c r="Z16"/>
    </row>
    <row r="17" spans="3:26" x14ac:dyDescent="0.25">
      <c r="C17" s="59">
        <v>4</v>
      </c>
      <c r="D17" s="62" t="str">
        <f ca="1">_xlfn.IFNA(_xlfn.FORMULATEXT('Aufgabe 2'!I17),"leer")</f>
        <v>leer</v>
      </c>
      <c r="F17" s="59"/>
      <c r="J17" s="3"/>
      <c r="K17" s="4">
        <f ca="1">IF(AND(M17,P17,S17),1,0)</f>
        <v>0</v>
      </c>
      <c r="L17" s="52" t="s">
        <v>135</v>
      </c>
      <c r="M17" s="3" t="b">
        <f ca="1">OR(ISNUMBER(SEARCH(N17,$D17)),ISNUMBER(SEARCH(O17,$D17)))</f>
        <v>0</v>
      </c>
      <c r="N17" t="s">
        <v>146</v>
      </c>
      <c r="O17" t="s">
        <v>148</v>
      </c>
      <c r="P17" s="3" t="b">
        <f ca="1">OR(ISNUMBER(SEARCH(Q17,$D17)),ISNUMBER(SEARCH(R17,$D17)))</f>
        <v>0</v>
      </c>
      <c r="Q17" s="4" t="s">
        <v>151</v>
      </c>
      <c r="R17" s="4" t="s">
        <v>152</v>
      </c>
      <c r="S17" s="3" t="b">
        <f ca="1">OR(ISNUMBER(SEARCH(T17,$D17)),'Aufgabe 2'!I17=Übersicht!U17)</f>
        <v>0</v>
      </c>
      <c r="T17" s="4" t="s">
        <v>159</v>
      </c>
      <c r="U17" s="4">
        <v>5000</v>
      </c>
      <c r="V17"/>
      <c r="W17">
        <v>4</v>
      </c>
      <c r="X17" s="29" t="s">
        <v>126</v>
      </c>
      <c r="Y17"/>
      <c r="Z17"/>
    </row>
    <row r="18" spans="3:26" x14ac:dyDescent="0.25">
      <c r="F18" s="59"/>
      <c r="J18" s="57" t="s">
        <v>116</v>
      </c>
      <c r="K18" s="58">
        <f ca="1">SUM(K14:K17)</f>
        <v>0</v>
      </c>
      <c r="L18"/>
      <c r="M18" s="4"/>
      <c r="N18" s="4"/>
      <c r="O18" s="4"/>
      <c r="P18" s="4"/>
      <c r="Q18" s="4"/>
      <c r="R18" s="4"/>
      <c r="S18" s="4"/>
      <c r="T18"/>
      <c r="U18"/>
      <c r="V18"/>
      <c r="W18"/>
      <c r="X18"/>
      <c r="Y18"/>
      <c r="Z18"/>
    </row>
    <row r="19" spans="3:26" x14ac:dyDescent="0.25">
      <c r="J19"/>
      <c r="K19"/>
      <c r="L19"/>
      <c r="M19" s="4"/>
      <c r="N19" s="4"/>
      <c r="O19" s="4"/>
      <c r="P19" s="4"/>
      <c r="Q19" s="4"/>
      <c r="R19" s="4"/>
      <c r="S19" s="4"/>
      <c r="T19"/>
      <c r="U19"/>
      <c r="V19"/>
      <c r="W19"/>
      <c r="X19"/>
      <c r="Y19"/>
      <c r="Z19"/>
    </row>
    <row r="20" spans="3:26" x14ac:dyDescent="0.25">
      <c r="J20"/>
      <c r="K20" t="e">
        <f>COUNTIFS(C8:D10,"leer",D14:D17,"leer")</f>
        <v>#VALUE!</v>
      </c>
      <c r="L20"/>
      <c r="M20" s="4"/>
      <c r="N20" s="4"/>
      <c r="O20" s="4"/>
      <c r="P20" s="4"/>
      <c r="Q20" s="4"/>
      <c r="R20" s="4"/>
      <c r="S20" s="4"/>
      <c r="T20"/>
      <c r="U20"/>
      <c r="V20"/>
      <c r="W20"/>
      <c r="X20"/>
      <c r="Y20"/>
      <c r="Z20"/>
    </row>
    <row r="21" spans="3:26" x14ac:dyDescent="0.25">
      <c r="J21"/>
      <c r="K21"/>
      <c r="L21"/>
      <c r="M21" s="4"/>
      <c r="N21" s="4"/>
      <c r="O21" s="4"/>
      <c r="P21" s="4"/>
      <c r="Q21" s="4"/>
      <c r="R21" s="4"/>
      <c r="S21" s="4"/>
      <c r="T21"/>
      <c r="U21"/>
      <c r="V21"/>
      <c r="W21"/>
      <c r="X21"/>
      <c r="Y21"/>
      <c r="Z21"/>
    </row>
    <row r="22" spans="3:26" x14ac:dyDescent="0.25">
      <c r="J22"/>
      <c r="K22"/>
      <c r="L22"/>
      <c r="M22" s="4"/>
      <c r="N22" s="4"/>
      <c r="O22" s="4"/>
      <c r="P22" s="4"/>
      <c r="Q22" s="4"/>
      <c r="R22" s="4"/>
      <c r="S22" s="4"/>
      <c r="T22"/>
      <c r="U22"/>
      <c r="V22"/>
      <c r="W22"/>
      <c r="X22"/>
      <c r="Y22"/>
      <c r="Z22"/>
    </row>
    <row r="23" spans="3:26" x14ac:dyDescent="0.25">
      <c r="J23"/>
      <c r="K23"/>
      <c r="L23"/>
      <c r="M23" s="4"/>
      <c r="N23" s="4"/>
      <c r="O23" s="4"/>
      <c r="P23" s="4"/>
      <c r="Q23" s="4"/>
      <c r="R23" s="4"/>
      <c r="S23" s="4"/>
      <c r="T23"/>
      <c r="U23"/>
      <c r="V23"/>
      <c r="W23"/>
      <c r="X23"/>
      <c r="Y23"/>
      <c r="Z23"/>
    </row>
    <row r="24" spans="3:26" x14ac:dyDescent="0.25">
      <c r="J24"/>
      <c r="K24"/>
      <c r="L24"/>
      <c r="M24" s="4"/>
      <c r="N24" s="4"/>
      <c r="O24" s="4"/>
      <c r="P24" s="4"/>
      <c r="Q24" s="4"/>
      <c r="R24" s="4"/>
      <c r="S24" s="4"/>
      <c r="T24"/>
      <c r="U24"/>
      <c r="V24"/>
      <c r="W24"/>
      <c r="X24"/>
      <c r="Y24"/>
      <c r="Z24"/>
    </row>
    <row r="25" spans="3:26" x14ac:dyDescent="0.25">
      <c r="J25"/>
      <c r="K25"/>
      <c r="L25"/>
      <c r="M25" s="4"/>
      <c r="N25" s="4"/>
      <c r="O25" s="4"/>
      <c r="P25" s="4"/>
      <c r="Q25" s="4"/>
      <c r="R25" s="4"/>
      <c r="S25" s="4"/>
      <c r="T25"/>
      <c r="U25"/>
      <c r="V25"/>
      <c r="W25"/>
      <c r="X25"/>
      <c r="Y25"/>
      <c r="Z25"/>
    </row>
    <row r="26" spans="3:26" x14ac:dyDescent="0.25">
      <c r="J26"/>
      <c r="K26"/>
      <c r="L26"/>
      <c r="M26" s="4"/>
      <c r="N26" s="4"/>
      <c r="O26" s="4"/>
      <c r="P26" s="4"/>
      <c r="Q26" s="4"/>
      <c r="R26" s="4"/>
      <c r="S26" s="4"/>
      <c r="T26"/>
      <c r="U26"/>
      <c r="V26"/>
      <c r="W26"/>
      <c r="X26"/>
      <c r="Y26"/>
      <c r="Z26"/>
    </row>
    <row r="27" spans="3:26" x14ac:dyDescent="0.25">
      <c r="J27"/>
      <c r="K27"/>
      <c r="L27"/>
      <c r="M27" s="4"/>
      <c r="N27" s="4"/>
      <c r="O27" s="4"/>
      <c r="P27" s="4"/>
      <c r="Q27" s="4"/>
      <c r="R27" s="4"/>
      <c r="S27" s="4"/>
      <c r="T27"/>
      <c r="U27"/>
      <c r="V27"/>
      <c r="W27"/>
      <c r="X27"/>
      <c r="Y27"/>
      <c r="Z27"/>
    </row>
    <row r="28" spans="3:26" x14ac:dyDescent="0.25">
      <c r="J28"/>
      <c r="K28"/>
      <c r="L28"/>
      <c r="M28" s="4"/>
      <c r="N28" s="4"/>
      <c r="O28" s="4"/>
      <c r="P28" s="4"/>
      <c r="Q28" s="4"/>
      <c r="R28" s="4"/>
      <c r="S28" s="4"/>
      <c r="T28"/>
      <c r="U28"/>
      <c r="V28"/>
      <c r="W28"/>
      <c r="X28"/>
      <c r="Y28"/>
      <c r="Z28"/>
    </row>
  </sheetData>
  <sheetProtection sheet="1" objects="1" scenarios="1"/>
  <phoneticPr fontId="6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5709-09D4-487B-ADF8-CC78CDB36C96}">
  <dimension ref="A1:N8"/>
  <sheetViews>
    <sheetView workbookViewId="0"/>
  </sheetViews>
  <sheetFormatPr baseColWidth="10" defaultRowHeight="15" x14ac:dyDescent="0.25"/>
  <cols>
    <col min="2" max="7" width="11.42578125" style="4"/>
    <col min="10" max="10" width="6.42578125" bestFit="1" customWidth="1"/>
    <col min="11" max="11" width="7.42578125" customWidth="1"/>
    <col min="13" max="13" width="7" bestFit="1" customWidth="1"/>
    <col min="14" max="14" width="7.85546875" customWidth="1"/>
  </cols>
  <sheetData>
    <row r="1" spans="1:14" ht="23.25" x14ac:dyDescent="0.35">
      <c r="A1" s="2" t="s">
        <v>6</v>
      </c>
      <c r="J1" s="57" t="s">
        <v>166</v>
      </c>
    </row>
    <row r="3" spans="1:14" x14ac:dyDescent="0.25">
      <c r="A3" s="6" t="s">
        <v>13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8" t="s">
        <v>12</v>
      </c>
      <c r="H3" s="8" t="s">
        <v>14</v>
      </c>
      <c r="J3" s="18" t="s">
        <v>15</v>
      </c>
      <c r="K3" s="19" t="s">
        <v>16</v>
      </c>
      <c r="M3" s="18" t="s">
        <v>17</v>
      </c>
      <c r="N3" s="19" t="s">
        <v>16</v>
      </c>
    </row>
    <row r="4" spans="1:14" x14ac:dyDescent="0.25">
      <c r="A4" s="9" t="s">
        <v>4</v>
      </c>
      <c r="B4" s="10">
        <v>4.5</v>
      </c>
      <c r="C4" s="10">
        <v>2.25</v>
      </c>
      <c r="D4" s="10">
        <v>4</v>
      </c>
      <c r="E4" s="10">
        <v>3.5</v>
      </c>
      <c r="F4" s="10">
        <v>4.25</v>
      </c>
      <c r="G4" s="11"/>
      <c r="H4" s="11">
        <f>ROUND(AVERAGE(B4:G4)*2,0)/2</f>
        <v>3.5</v>
      </c>
      <c r="J4" s="20">
        <v>1</v>
      </c>
      <c r="K4" s="21"/>
      <c r="M4" s="20">
        <v>1</v>
      </c>
      <c r="N4" s="21"/>
    </row>
    <row r="5" spans="1:14" x14ac:dyDescent="0.25">
      <c r="A5" s="12" t="s">
        <v>5</v>
      </c>
      <c r="B5" s="13">
        <v>4.25</v>
      </c>
      <c r="C5" s="13">
        <v>4.75</v>
      </c>
      <c r="D5" s="13">
        <v>5.75</v>
      </c>
      <c r="E5" s="13">
        <v>4.75</v>
      </c>
      <c r="F5" s="13"/>
      <c r="G5" s="14"/>
      <c r="H5" s="11">
        <f t="shared" ref="H5:H8" si="0">ROUND(AVERAGE(B5:G5)*2,0)/2</f>
        <v>5</v>
      </c>
      <c r="J5" s="20">
        <v>2</v>
      </c>
      <c r="K5" s="21"/>
      <c r="M5" s="20">
        <v>2</v>
      </c>
      <c r="N5" s="21"/>
    </row>
    <row r="6" spans="1:14" x14ac:dyDescent="0.25">
      <c r="A6" s="9" t="s">
        <v>3</v>
      </c>
      <c r="B6" s="10">
        <v>3.75</v>
      </c>
      <c r="C6" s="10">
        <v>4.5</v>
      </c>
      <c r="D6" s="10">
        <v>4.75</v>
      </c>
      <c r="E6" s="10">
        <v>5</v>
      </c>
      <c r="F6" s="10">
        <v>2.5</v>
      </c>
      <c r="G6" s="11"/>
      <c r="H6" s="11">
        <f t="shared" si="0"/>
        <v>4</v>
      </c>
      <c r="J6" s="20">
        <v>3</v>
      </c>
      <c r="K6" s="21"/>
      <c r="M6" s="20">
        <v>3</v>
      </c>
      <c r="N6" s="21"/>
    </row>
    <row r="7" spans="1:14" x14ac:dyDescent="0.25">
      <c r="A7" s="12" t="s">
        <v>1</v>
      </c>
      <c r="B7" s="13">
        <v>5.5</v>
      </c>
      <c r="C7" s="13">
        <v>4.25</v>
      </c>
      <c r="D7" s="13">
        <v>4.25</v>
      </c>
      <c r="E7" s="13">
        <v>3.75</v>
      </c>
      <c r="F7" s="13"/>
      <c r="G7" s="14"/>
      <c r="H7" s="11">
        <f t="shared" si="0"/>
        <v>4.5</v>
      </c>
    </row>
    <row r="8" spans="1:14" x14ac:dyDescent="0.25">
      <c r="A8" s="15" t="s">
        <v>2</v>
      </c>
      <c r="B8" s="16">
        <v>4</v>
      </c>
      <c r="C8" s="16">
        <v>4</v>
      </c>
      <c r="D8" s="16">
        <v>3.25</v>
      </c>
      <c r="E8" s="16">
        <v>3.75</v>
      </c>
      <c r="F8" s="16"/>
      <c r="G8" s="17"/>
      <c r="H8" s="11">
        <f t="shared" si="0"/>
        <v>4</v>
      </c>
    </row>
  </sheetData>
  <sortState xmlns:xlrd2="http://schemas.microsoft.com/office/spreadsheetml/2017/richdata2" ref="A4:A8">
    <sortCondition ref="A4:A8"/>
  </sortState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3374-8C36-48C5-998C-E72067161ACC}">
  <dimension ref="A1:M100"/>
  <sheetViews>
    <sheetView workbookViewId="0">
      <selection activeCell="I5" sqref="I5"/>
    </sheetView>
  </sheetViews>
  <sheetFormatPr baseColWidth="10" defaultRowHeight="15" x14ac:dyDescent="0.25"/>
  <cols>
    <col min="8" max="8" width="7.42578125" customWidth="1"/>
  </cols>
  <sheetData>
    <row r="1" spans="1:13" ht="23.25" x14ac:dyDescent="0.35">
      <c r="A1" s="2" t="s">
        <v>108</v>
      </c>
    </row>
    <row r="3" spans="1:13" x14ac:dyDescent="0.25">
      <c r="A3" s="22" t="s">
        <v>18</v>
      </c>
      <c r="B3" s="22" t="s">
        <v>19</v>
      </c>
      <c r="C3" s="22" t="s">
        <v>20</v>
      </c>
      <c r="D3" s="22" t="s">
        <v>21</v>
      </c>
      <c r="E3" s="22" t="s">
        <v>22</v>
      </c>
      <c r="F3" s="22" t="s">
        <v>23</v>
      </c>
      <c r="H3" s="71" t="s">
        <v>112</v>
      </c>
      <c r="I3" s="72"/>
      <c r="J3" s="72"/>
      <c r="K3" s="72"/>
      <c r="L3" s="72"/>
    </row>
    <row r="4" spans="1:13" x14ac:dyDescent="0.25">
      <c r="A4" s="23" t="s">
        <v>24</v>
      </c>
      <c r="B4" s="23" t="s">
        <v>70</v>
      </c>
      <c r="C4" s="23">
        <v>1988</v>
      </c>
      <c r="D4" s="23">
        <v>132000</v>
      </c>
      <c r="E4" s="23">
        <v>90</v>
      </c>
      <c r="F4" s="24">
        <v>3500</v>
      </c>
      <c r="H4" s="27">
        <v>1</v>
      </c>
      <c r="I4" s="25" t="s">
        <v>107</v>
      </c>
      <c r="J4" s="26"/>
      <c r="K4" s="26"/>
      <c r="L4" s="26"/>
      <c r="M4" s="26"/>
    </row>
    <row r="5" spans="1:13" x14ac:dyDescent="0.25">
      <c r="A5" s="23" t="s">
        <v>24</v>
      </c>
      <c r="B5" s="23" t="s">
        <v>25</v>
      </c>
      <c r="C5" s="23">
        <v>1989</v>
      </c>
      <c r="D5" s="23">
        <v>110000</v>
      </c>
      <c r="E5" s="23">
        <v>115</v>
      </c>
      <c r="F5" s="24">
        <v>9500</v>
      </c>
      <c r="H5" s="4"/>
      <c r="I5" s="28"/>
    </row>
    <row r="6" spans="1:13" x14ac:dyDescent="0.25">
      <c r="A6" s="23" t="s">
        <v>24</v>
      </c>
      <c r="B6" s="23" t="s">
        <v>26</v>
      </c>
      <c r="C6" s="23">
        <v>1990</v>
      </c>
      <c r="D6" s="23">
        <v>81000</v>
      </c>
      <c r="E6" s="23">
        <v>165</v>
      </c>
      <c r="F6" s="24">
        <v>16500</v>
      </c>
      <c r="H6" s="4"/>
    </row>
    <row r="7" spans="1:13" x14ac:dyDescent="0.25">
      <c r="A7" s="23" t="s">
        <v>24</v>
      </c>
      <c r="B7" s="23" t="s">
        <v>69</v>
      </c>
      <c r="C7" s="23">
        <v>1990</v>
      </c>
      <c r="D7" s="23">
        <v>71000</v>
      </c>
      <c r="E7" s="23">
        <v>150</v>
      </c>
      <c r="F7" s="24">
        <v>18000</v>
      </c>
      <c r="H7" s="4"/>
    </row>
    <row r="8" spans="1:13" x14ac:dyDescent="0.25">
      <c r="A8" s="23" t="s">
        <v>24</v>
      </c>
      <c r="B8" s="23" t="s">
        <v>26</v>
      </c>
      <c r="C8" s="23">
        <v>1991</v>
      </c>
      <c r="D8" s="23">
        <v>63000</v>
      </c>
      <c r="E8" s="23">
        <v>165</v>
      </c>
      <c r="F8" s="24">
        <v>19000</v>
      </c>
      <c r="H8" s="27">
        <v>2</v>
      </c>
      <c r="I8" s="25" t="s">
        <v>110</v>
      </c>
      <c r="J8" s="26"/>
      <c r="K8" s="26"/>
      <c r="L8" s="26"/>
      <c r="M8" s="26"/>
    </row>
    <row r="9" spans="1:13" x14ac:dyDescent="0.25">
      <c r="A9" s="23" t="s">
        <v>24</v>
      </c>
      <c r="B9" s="23" t="s">
        <v>37</v>
      </c>
      <c r="C9" s="23">
        <v>1991</v>
      </c>
      <c r="D9" s="23">
        <v>87000</v>
      </c>
      <c r="E9" s="23">
        <v>184</v>
      </c>
      <c r="F9" s="24">
        <v>16000</v>
      </c>
      <c r="H9" s="4"/>
      <c r="I9" s="28"/>
    </row>
    <row r="10" spans="1:13" x14ac:dyDescent="0.25">
      <c r="A10" s="23" t="s">
        <v>24</v>
      </c>
      <c r="B10" s="23" t="s">
        <v>68</v>
      </c>
      <c r="C10" s="23">
        <v>1992</v>
      </c>
      <c r="D10" s="23">
        <v>52000</v>
      </c>
      <c r="E10" s="23">
        <v>130</v>
      </c>
      <c r="F10" s="24">
        <v>31000</v>
      </c>
      <c r="H10" s="4"/>
    </row>
    <row r="11" spans="1:13" x14ac:dyDescent="0.25">
      <c r="A11" s="23" t="s">
        <v>24</v>
      </c>
      <c r="B11" s="23" t="s">
        <v>72</v>
      </c>
      <c r="C11" s="23">
        <v>1992</v>
      </c>
      <c r="D11" s="23">
        <v>53000</v>
      </c>
      <c r="E11" s="23">
        <v>133</v>
      </c>
      <c r="F11" s="24">
        <v>19000</v>
      </c>
      <c r="H11" s="4"/>
    </row>
    <row r="12" spans="1:13" x14ac:dyDescent="0.25">
      <c r="A12" s="23" t="s">
        <v>24</v>
      </c>
      <c r="B12" s="23" t="s">
        <v>75</v>
      </c>
      <c r="C12" s="23">
        <v>1993</v>
      </c>
      <c r="D12" s="23">
        <v>60000</v>
      </c>
      <c r="E12" s="23">
        <v>150</v>
      </c>
      <c r="F12" s="24">
        <v>28000</v>
      </c>
      <c r="H12" s="27">
        <v>3</v>
      </c>
      <c r="I12" s="25" t="s">
        <v>109</v>
      </c>
      <c r="J12" s="26"/>
      <c r="K12" s="26"/>
      <c r="L12" s="26"/>
      <c r="M12" s="26"/>
    </row>
    <row r="13" spans="1:13" x14ac:dyDescent="0.25">
      <c r="A13" s="23" t="s">
        <v>24</v>
      </c>
      <c r="B13" s="23" t="s">
        <v>75</v>
      </c>
      <c r="C13" s="23">
        <v>1994</v>
      </c>
      <c r="D13" s="23">
        <v>15000</v>
      </c>
      <c r="E13" s="23">
        <v>174</v>
      </c>
      <c r="F13" s="24">
        <v>50000</v>
      </c>
      <c r="H13" s="4"/>
      <c r="I13" s="28"/>
    </row>
    <row r="14" spans="1:13" x14ac:dyDescent="0.25">
      <c r="A14" s="23" t="s">
        <v>94</v>
      </c>
      <c r="B14" s="23" t="s">
        <v>105</v>
      </c>
      <c r="C14" s="23">
        <v>1978</v>
      </c>
      <c r="D14" s="23">
        <v>145000</v>
      </c>
      <c r="E14" s="23">
        <v>72</v>
      </c>
      <c r="F14" s="24">
        <v>3000</v>
      </c>
      <c r="H14" s="4"/>
    </row>
    <row r="15" spans="1:13" x14ac:dyDescent="0.25">
      <c r="A15" s="23" t="s">
        <v>94</v>
      </c>
      <c r="B15" s="23" t="s">
        <v>103</v>
      </c>
      <c r="C15" s="23">
        <v>1988</v>
      </c>
      <c r="D15" s="23">
        <v>112000</v>
      </c>
      <c r="E15" s="23">
        <v>120</v>
      </c>
      <c r="F15" s="24">
        <v>5000</v>
      </c>
      <c r="H15" s="4"/>
    </row>
    <row r="16" spans="1:13" x14ac:dyDescent="0.25">
      <c r="A16" s="23" t="s">
        <v>94</v>
      </c>
      <c r="B16" s="23" t="s">
        <v>104</v>
      </c>
      <c r="C16" s="23">
        <v>1989</v>
      </c>
      <c r="D16" s="23">
        <v>67000</v>
      </c>
      <c r="E16" s="23">
        <v>145</v>
      </c>
      <c r="F16" s="24">
        <v>15000</v>
      </c>
      <c r="H16" s="27">
        <v>4</v>
      </c>
      <c r="I16" s="25" t="s">
        <v>111</v>
      </c>
      <c r="J16" s="26"/>
      <c r="K16" s="26"/>
      <c r="L16" s="26"/>
      <c r="M16" s="26"/>
    </row>
    <row r="17" spans="1:9" x14ac:dyDescent="0.25">
      <c r="A17" s="23" t="s">
        <v>94</v>
      </c>
      <c r="B17" s="23" t="s">
        <v>101</v>
      </c>
      <c r="C17" s="23">
        <v>1991</v>
      </c>
      <c r="D17" s="23">
        <v>93000</v>
      </c>
      <c r="E17" s="23">
        <v>145</v>
      </c>
      <c r="F17" s="24">
        <v>10000</v>
      </c>
      <c r="H17" s="4"/>
      <c r="I17" s="28"/>
    </row>
    <row r="18" spans="1:9" x14ac:dyDescent="0.25">
      <c r="A18" s="23" t="s">
        <v>94</v>
      </c>
      <c r="B18" s="23" t="s">
        <v>102</v>
      </c>
      <c r="C18" s="23">
        <v>1991</v>
      </c>
      <c r="D18" s="23">
        <v>45000</v>
      </c>
      <c r="E18" s="23">
        <v>120</v>
      </c>
      <c r="F18" s="24">
        <v>12000</v>
      </c>
    </row>
    <row r="19" spans="1:9" x14ac:dyDescent="0.25">
      <c r="A19" s="23" t="s">
        <v>94</v>
      </c>
      <c r="B19" s="23" t="s">
        <v>102</v>
      </c>
      <c r="C19" s="23">
        <v>1992</v>
      </c>
      <c r="D19" s="23">
        <v>32000</v>
      </c>
      <c r="E19" s="23">
        <v>135</v>
      </c>
      <c r="F19" s="24">
        <v>15000</v>
      </c>
    </row>
    <row r="20" spans="1:9" x14ac:dyDescent="0.25">
      <c r="A20" s="23" t="s">
        <v>94</v>
      </c>
      <c r="B20" s="23" t="s">
        <v>95</v>
      </c>
      <c r="C20" s="23">
        <v>1993</v>
      </c>
      <c r="D20" s="23">
        <v>32000</v>
      </c>
      <c r="E20" s="23">
        <v>170</v>
      </c>
      <c r="F20" s="24">
        <v>22000</v>
      </c>
    </row>
    <row r="21" spans="1:9" x14ac:dyDescent="0.25">
      <c r="A21" s="23" t="s">
        <v>94</v>
      </c>
      <c r="B21" s="23" t="s">
        <v>101</v>
      </c>
      <c r="C21" s="23">
        <v>1993</v>
      </c>
      <c r="D21" s="23">
        <v>27000</v>
      </c>
      <c r="E21" s="23">
        <v>196</v>
      </c>
      <c r="F21" s="24">
        <v>30000</v>
      </c>
    </row>
    <row r="22" spans="1:9" x14ac:dyDescent="0.25">
      <c r="A22" s="23" t="s">
        <v>79</v>
      </c>
      <c r="B22" s="23" t="s">
        <v>80</v>
      </c>
      <c r="C22" s="23">
        <v>1992</v>
      </c>
      <c r="D22" s="23">
        <v>34000</v>
      </c>
      <c r="E22" s="23">
        <v>241</v>
      </c>
      <c r="F22" s="24">
        <v>35000</v>
      </c>
    </row>
    <row r="23" spans="1:9" x14ac:dyDescent="0.25">
      <c r="A23" s="23" t="s">
        <v>34</v>
      </c>
      <c r="B23" s="23" t="s">
        <v>51</v>
      </c>
      <c r="C23" s="23">
        <v>1976</v>
      </c>
      <c r="D23" s="23">
        <v>230000</v>
      </c>
      <c r="E23" s="23">
        <v>170</v>
      </c>
      <c r="F23" s="24">
        <v>5500</v>
      </c>
    </row>
    <row r="24" spans="1:9" x14ac:dyDescent="0.25">
      <c r="A24" s="23" t="s">
        <v>34</v>
      </c>
      <c r="B24" s="23" t="s">
        <v>57</v>
      </c>
      <c r="C24" s="23">
        <v>1983</v>
      </c>
      <c r="D24" s="23">
        <v>97000</v>
      </c>
      <c r="E24" s="23">
        <v>235</v>
      </c>
      <c r="F24" s="24">
        <v>22500</v>
      </c>
    </row>
    <row r="25" spans="1:9" x14ac:dyDescent="0.25">
      <c r="A25" s="23" t="s">
        <v>34</v>
      </c>
      <c r="B25" s="23" t="s">
        <v>45</v>
      </c>
      <c r="C25" s="23">
        <v>1987</v>
      </c>
      <c r="D25" s="23">
        <v>145000</v>
      </c>
      <c r="E25" s="23">
        <v>136</v>
      </c>
      <c r="F25" s="24">
        <v>17500</v>
      </c>
    </row>
    <row r="26" spans="1:9" x14ac:dyDescent="0.25">
      <c r="A26" s="23" t="s">
        <v>34</v>
      </c>
      <c r="B26" s="23" t="s">
        <v>50</v>
      </c>
      <c r="C26" s="23">
        <v>1988</v>
      </c>
      <c r="D26" s="23">
        <v>113000</v>
      </c>
      <c r="E26" s="23">
        <v>150</v>
      </c>
      <c r="F26" s="24">
        <v>19500</v>
      </c>
    </row>
    <row r="27" spans="1:9" x14ac:dyDescent="0.25">
      <c r="A27" s="23" t="s">
        <v>34</v>
      </c>
      <c r="B27" s="23" t="s">
        <v>44</v>
      </c>
      <c r="C27" s="23">
        <v>1989</v>
      </c>
      <c r="D27" s="23">
        <v>125000</v>
      </c>
      <c r="E27" s="23">
        <v>136</v>
      </c>
      <c r="F27" s="24">
        <v>21000</v>
      </c>
    </row>
    <row r="28" spans="1:9" x14ac:dyDescent="0.25">
      <c r="A28" s="23" t="s">
        <v>34</v>
      </c>
      <c r="B28" s="23" t="s">
        <v>35</v>
      </c>
      <c r="C28" s="23">
        <v>1990</v>
      </c>
      <c r="D28" s="23">
        <v>84000</v>
      </c>
      <c r="E28" s="23">
        <v>122</v>
      </c>
      <c r="F28" s="24">
        <v>22000</v>
      </c>
    </row>
    <row r="29" spans="1:9" x14ac:dyDescent="0.25">
      <c r="A29" s="23" t="s">
        <v>34</v>
      </c>
      <c r="B29" s="23" t="s">
        <v>53</v>
      </c>
      <c r="C29" s="23">
        <v>1990</v>
      </c>
      <c r="D29" s="23">
        <v>101000</v>
      </c>
      <c r="E29" s="23">
        <v>180</v>
      </c>
      <c r="F29" s="24">
        <v>31500</v>
      </c>
    </row>
    <row r="30" spans="1:9" x14ac:dyDescent="0.25">
      <c r="A30" s="23" t="s">
        <v>34</v>
      </c>
      <c r="B30" s="23" t="s">
        <v>35</v>
      </c>
      <c r="C30" s="23">
        <v>1991</v>
      </c>
      <c r="D30" s="23">
        <v>67000</v>
      </c>
      <c r="E30" s="23">
        <v>122</v>
      </c>
      <c r="F30" s="24">
        <v>25000</v>
      </c>
    </row>
    <row r="31" spans="1:9" x14ac:dyDescent="0.25">
      <c r="A31" s="23" t="s">
        <v>34</v>
      </c>
      <c r="B31" s="23" t="s">
        <v>53</v>
      </c>
      <c r="C31" s="23">
        <v>1991</v>
      </c>
      <c r="D31" s="23">
        <v>90000</v>
      </c>
      <c r="E31" s="23">
        <v>180</v>
      </c>
      <c r="F31" s="24">
        <v>40500</v>
      </c>
    </row>
    <row r="32" spans="1:9" x14ac:dyDescent="0.25">
      <c r="A32" s="23" t="s">
        <v>34</v>
      </c>
      <c r="B32" s="23" t="s">
        <v>36</v>
      </c>
      <c r="C32" s="23">
        <v>1992</v>
      </c>
      <c r="D32" s="23">
        <v>42000</v>
      </c>
      <c r="E32" s="23">
        <v>136</v>
      </c>
      <c r="F32" s="24">
        <v>23500</v>
      </c>
    </row>
    <row r="33" spans="1:6" x14ac:dyDescent="0.25">
      <c r="A33" s="23" t="s">
        <v>34</v>
      </c>
      <c r="B33" s="23" t="s">
        <v>43</v>
      </c>
      <c r="C33" s="23">
        <v>1992</v>
      </c>
      <c r="D33" s="23">
        <v>34000</v>
      </c>
      <c r="E33" s="23">
        <v>150</v>
      </c>
      <c r="F33" s="24">
        <v>31000</v>
      </c>
    </row>
    <row r="34" spans="1:6" x14ac:dyDescent="0.25">
      <c r="A34" s="23" t="s">
        <v>34</v>
      </c>
      <c r="B34" s="23" t="s">
        <v>52</v>
      </c>
      <c r="C34" s="23">
        <v>1992</v>
      </c>
      <c r="D34" s="23">
        <v>75000</v>
      </c>
      <c r="E34" s="23">
        <v>180</v>
      </c>
      <c r="F34" s="24">
        <v>35000</v>
      </c>
    </row>
    <row r="35" spans="1:6" x14ac:dyDescent="0.25">
      <c r="A35" s="23" t="s">
        <v>34</v>
      </c>
      <c r="B35" s="23" t="s">
        <v>58</v>
      </c>
      <c r="C35" s="23">
        <v>1992</v>
      </c>
      <c r="D35" s="23">
        <v>52000</v>
      </c>
      <c r="E35" s="23">
        <v>320</v>
      </c>
      <c r="F35" s="24">
        <v>52000</v>
      </c>
    </row>
    <row r="36" spans="1:6" x14ac:dyDescent="0.25">
      <c r="A36" s="23" t="s">
        <v>34</v>
      </c>
      <c r="B36" s="23" t="s">
        <v>43</v>
      </c>
      <c r="C36" s="23">
        <v>1993</v>
      </c>
      <c r="D36" s="23">
        <v>24000</v>
      </c>
      <c r="E36" s="23">
        <v>150</v>
      </c>
      <c r="F36" s="24">
        <v>36000</v>
      </c>
    </row>
    <row r="37" spans="1:6" x14ac:dyDescent="0.25">
      <c r="A37" s="23" t="s">
        <v>34</v>
      </c>
      <c r="B37" s="23" t="s">
        <v>59</v>
      </c>
      <c r="C37" s="23">
        <v>1993</v>
      </c>
      <c r="D37" s="23">
        <v>23000</v>
      </c>
      <c r="E37" s="23">
        <v>320</v>
      </c>
      <c r="F37" s="24">
        <v>70000</v>
      </c>
    </row>
    <row r="38" spans="1:6" x14ac:dyDescent="0.25">
      <c r="A38" s="23" t="s">
        <v>34</v>
      </c>
      <c r="B38" s="23" t="s">
        <v>61</v>
      </c>
      <c r="C38" s="23">
        <v>1993</v>
      </c>
      <c r="D38" s="23">
        <v>27000</v>
      </c>
      <c r="E38" s="23">
        <v>394</v>
      </c>
      <c r="F38" s="24">
        <v>80000</v>
      </c>
    </row>
    <row r="39" spans="1:6" x14ac:dyDescent="0.25">
      <c r="A39" s="23" t="s">
        <v>34</v>
      </c>
      <c r="B39" s="23" t="s">
        <v>62</v>
      </c>
      <c r="C39" s="23">
        <v>1993</v>
      </c>
      <c r="D39" s="23">
        <v>17000</v>
      </c>
      <c r="E39" s="23">
        <v>394</v>
      </c>
      <c r="F39" s="24">
        <v>100000</v>
      </c>
    </row>
    <row r="40" spans="1:6" x14ac:dyDescent="0.25">
      <c r="A40" s="23" t="s">
        <v>76</v>
      </c>
      <c r="B40" s="23" t="s">
        <v>92</v>
      </c>
      <c r="C40" s="23">
        <v>1988</v>
      </c>
      <c r="D40" s="23">
        <v>74000</v>
      </c>
      <c r="E40" s="23">
        <v>75</v>
      </c>
      <c r="F40" s="24">
        <v>5000</v>
      </c>
    </row>
    <row r="41" spans="1:6" x14ac:dyDescent="0.25">
      <c r="A41" s="23" t="s">
        <v>76</v>
      </c>
      <c r="B41" s="23" t="s">
        <v>96</v>
      </c>
      <c r="C41" s="23">
        <v>1990</v>
      </c>
      <c r="D41" s="23">
        <v>84000</v>
      </c>
      <c r="E41" s="23">
        <v>115</v>
      </c>
      <c r="F41" s="24">
        <v>13000</v>
      </c>
    </row>
    <row r="42" spans="1:6" x14ac:dyDescent="0.25">
      <c r="A42" s="23" t="s">
        <v>76</v>
      </c>
      <c r="B42" s="23" t="s">
        <v>96</v>
      </c>
      <c r="C42" s="23">
        <v>1991</v>
      </c>
      <c r="D42" s="23">
        <v>105000</v>
      </c>
      <c r="E42" s="23">
        <v>125</v>
      </c>
      <c r="F42" s="24">
        <v>15000</v>
      </c>
    </row>
    <row r="43" spans="1:6" x14ac:dyDescent="0.25">
      <c r="A43" s="23" t="s">
        <v>76</v>
      </c>
      <c r="B43" s="23" t="s">
        <v>96</v>
      </c>
      <c r="C43" s="23">
        <v>1991</v>
      </c>
      <c r="D43" s="23">
        <v>60000</v>
      </c>
      <c r="E43" s="23">
        <v>201</v>
      </c>
      <c r="F43" s="24">
        <v>22500</v>
      </c>
    </row>
    <row r="44" spans="1:6" x14ac:dyDescent="0.25">
      <c r="A44" s="23" t="s">
        <v>76</v>
      </c>
      <c r="B44" s="23" t="s">
        <v>77</v>
      </c>
      <c r="C44" s="23">
        <v>1992</v>
      </c>
      <c r="D44" s="23">
        <v>37000</v>
      </c>
      <c r="E44" s="23">
        <v>115</v>
      </c>
      <c r="F44" s="24">
        <v>16000</v>
      </c>
    </row>
    <row r="45" spans="1:6" x14ac:dyDescent="0.25">
      <c r="A45" s="23" t="s">
        <v>76</v>
      </c>
      <c r="B45" s="23" t="s">
        <v>78</v>
      </c>
      <c r="C45" s="23">
        <v>1992</v>
      </c>
      <c r="D45" s="23">
        <v>53000</v>
      </c>
      <c r="E45" s="23">
        <v>150</v>
      </c>
      <c r="F45" s="24">
        <v>19500</v>
      </c>
    </row>
    <row r="46" spans="1:6" x14ac:dyDescent="0.25">
      <c r="A46" s="23" t="s">
        <v>76</v>
      </c>
      <c r="B46" s="23" t="s">
        <v>85</v>
      </c>
      <c r="C46" s="23">
        <v>1993</v>
      </c>
      <c r="D46" s="23">
        <v>23000</v>
      </c>
      <c r="E46" s="23">
        <v>90</v>
      </c>
      <c r="F46" s="24">
        <v>10000</v>
      </c>
    </row>
    <row r="47" spans="1:6" x14ac:dyDescent="0.25">
      <c r="A47" s="23" t="s">
        <v>27</v>
      </c>
      <c r="B47" s="23" t="s">
        <v>28</v>
      </c>
      <c r="C47" s="23">
        <v>1986</v>
      </c>
      <c r="D47" s="23">
        <v>78000</v>
      </c>
      <c r="E47" s="23">
        <v>92</v>
      </c>
      <c r="F47" s="24">
        <v>5000</v>
      </c>
    </row>
    <row r="48" spans="1:6" x14ac:dyDescent="0.25">
      <c r="A48" s="23" t="s">
        <v>27</v>
      </c>
      <c r="B48" s="23" t="s">
        <v>60</v>
      </c>
      <c r="C48" s="23">
        <v>1987</v>
      </c>
      <c r="D48" s="23">
        <v>125000</v>
      </c>
      <c r="E48" s="23">
        <v>155</v>
      </c>
      <c r="F48" s="24">
        <v>8500</v>
      </c>
    </row>
    <row r="49" spans="1:6" x14ac:dyDescent="0.25">
      <c r="A49" s="23" t="s">
        <v>27</v>
      </c>
      <c r="B49" s="23" t="s">
        <v>54</v>
      </c>
      <c r="C49" s="23">
        <v>1989</v>
      </c>
      <c r="D49" s="23">
        <v>92000</v>
      </c>
      <c r="E49" s="23">
        <v>90</v>
      </c>
      <c r="F49" s="24">
        <v>8000</v>
      </c>
    </row>
    <row r="50" spans="1:6" x14ac:dyDescent="0.25">
      <c r="A50" s="23" t="s">
        <v>27</v>
      </c>
      <c r="B50" s="23" t="s">
        <v>38</v>
      </c>
      <c r="C50" s="23">
        <v>1990</v>
      </c>
      <c r="D50" s="23">
        <v>72000</v>
      </c>
      <c r="E50" s="23">
        <v>90</v>
      </c>
      <c r="F50" s="24">
        <v>8000</v>
      </c>
    </row>
    <row r="51" spans="1:6" x14ac:dyDescent="0.25">
      <c r="A51" s="23" t="s">
        <v>27</v>
      </c>
      <c r="B51" s="23" t="s">
        <v>39</v>
      </c>
      <c r="C51" s="23">
        <v>1990</v>
      </c>
      <c r="D51" s="23">
        <v>63000</v>
      </c>
      <c r="E51" s="23">
        <v>101</v>
      </c>
      <c r="F51" s="24">
        <v>10000</v>
      </c>
    </row>
    <row r="52" spans="1:6" x14ac:dyDescent="0.25">
      <c r="A52" s="23" t="s">
        <v>27</v>
      </c>
      <c r="B52" s="23" t="s">
        <v>55</v>
      </c>
      <c r="C52" s="23">
        <v>1990</v>
      </c>
      <c r="D52" s="23">
        <v>85000</v>
      </c>
      <c r="E52" s="23">
        <v>121</v>
      </c>
      <c r="F52" s="24">
        <v>12500</v>
      </c>
    </row>
    <row r="53" spans="1:6" x14ac:dyDescent="0.25">
      <c r="A53" s="23" t="s">
        <v>27</v>
      </c>
      <c r="B53" s="23" t="s">
        <v>40</v>
      </c>
      <c r="C53" s="23">
        <v>1992</v>
      </c>
      <c r="D53" s="23">
        <v>47000</v>
      </c>
      <c r="E53" s="23">
        <v>121</v>
      </c>
      <c r="F53" s="24">
        <v>12000</v>
      </c>
    </row>
    <row r="54" spans="1:6" x14ac:dyDescent="0.25">
      <c r="A54" s="23" t="s">
        <v>27</v>
      </c>
      <c r="B54" s="23" t="s">
        <v>56</v>
      </c>
      <c r="C54" s="23">
        <v>1992</v>
      </c>
      <c r="D54" s="23">
        <v>45000</v>
      </c>
      <c r="E54" s="23">
        <v>121</v>
      </c>
      <c r="F54" s="24">
        <v>16500</v>
      </c>
    </row>
    <row r="55" spans="1:6" x14ac:dyDescent="0.25">
      <c r="A55" s="23" t="s">
        <v>27</v>
      </c>
      <c r="B55" s="23" t="s">
        <v>63</v>
      </c>
      <c r="C55" s="23">
        <v>1992</v>
      </c>
      <c r="D55" s="23">
        <v>52000</v>
      </c>
      <c r="E55" s="23">
        <v>147</v>
      </c>
      <c r="F55" s="24">
        <v>19500</v>
      </c>
    </row>
    <row r="56" spans="1:6" x14ac:dyDescent="0.25">
      <c r="A56" s="23" t="s">
        <v>27</v>
      </c>
      <c r="B56" s="23" t="s">
        <v>29</v>
      </c>
      <c r="C56" s="23">
        <v>1993</v>
      </c>
      <c r="D56" s="23">
        <v>34000</v>
      </c>
      <c r="E56" s="23">
        <v>98</v>
      </c>
      <c r="F56" s="24">
        <v>10000</v>
      </c>
    </row>
    <row r="57" spans="1:6" x14ac:dyDescent="0.25">
      <c r="A57" s="23" t="s">
        <v>27</v>
      </c>
      <c r="B57" s="23" t="s">
        <v>40</v>
      </c>
      <c r="C57" s="23">
        <v>1993</v>
      </c>
      <c r="D57" s="23">
        <v>28000</v>
      </c>
      <c r="E57" s="23">
        <v>121</v>
      </c>
      <c r="F57" s="24">
        <v>17500</v>
      </c>
    </row>
    <row r="58" spans="1:6" x14ac:dyDescent="0.25">
      <c r="A58" s="23" t="s">
        <v>27</v>
      </c>
      <c r="B58" s="23" t="s">
        <v>64</v>
      </c>
      <c r="C58" s="23">
        <v>1993</v>
      </c>
      <c r="D58" s="23">
        <v>31000</v>
      </c>
      <c r="E58" s="23">
        <v>200</v>
      </c>
      <c r="F58" s="24">
        <v>25000</v>
      </c>
    </row>
    <row r="59" spans="1:6" x14ac:dyDescent="0.25">
      <c r="A59" s="23" t="s">
        <v>32</v>
      </c>
      <c r="B59" s="23" t="s">
        <v>49</v>
      </c>
      <c r="C59" s="23">
        <v>1985</v>
      </c>
      <c r="D59" s="23">
        <v>145000</v>
      </c>
      <c r="E59" s="23">
        <v>145</v>
      </c>
      <c r="F59" s="24">
        <v>3500</v>
      </c>
    </row>
    <row r="60" spans="1:6" x14ac:dyDescent="0.25">
      <c r="A60" s="23" t="s">
        <v>32</v>
      </c>
      <c r="B60" s="23" t="s">
        <v>86</v>
      </c>
      <c r="C60" s="23">
        <v>1989</v>
      </c>
      <c r="D60" s="23">
        <v>120000</v>
      </c>
      <c r="E60" s="23">
        <v>107</v>
      </c>
      <c r="F60" s="24">
        <v>9500</v>
      </c>
    </row>
    <row r="61" spans="1:6" x14ac:dyDescent="0.25">
      <c r="A61" s="23" t="s">
        <v>32</v>
      </c>
      <c r="B61" s="23" t="s">
        <v>33</v>
      </c>
      <c r="C61" s="23">
        <v>1990</v>
      </c>
      <c r="D61" s="23">
        <v>54000</v>
      </c>
      <c r="E61" s="23">
        <v>107</v>
      </c>
      <c r="F61" s="24">
        <v>12500</v>
      </c>
    </row>
    <row r="62" spans="1:6" x14ac:dyDescent="0.25">
      <c r="A62" s="23" t="s">
        <v>32</v>
      </c>
      <c r="B62" s="23" t="s">
        <v>86</v>
      </c>
      <c r="C62" s="23">
        <v>1990</v>
      </c>
      <c r="D62" s="23">
        <v>67000</v>
      </c>
      <c r="E62" s="23">
        <v>101</v>
      </c>
      <c r="F62" s="24">
        <v>10000</v>
      </c>
    </row>
    <row r="63" spans="1:6" x14ac:dyDescent="0.25">
      <c r="A63" s="23" t="s">
        <v>32</v>
      </c>
      <c r="B63" s="23" t="s">
        <v>41</v>
      </c>
      <c r="C63" s="23">
        <v>1991</v>
      </c>
      <c r="D63" s="23">
        <v>72000</v>
      </c>
      <c r="E63" s="23">
        <v>107</v>
      </c>
      <c r="F63" s="24">
        <v>10000</v>
      </c>
    </row>
    <row r="64" spans="1:6" x14ac:dyDescent="0.25">
      <c r="A64" s="23" t="s">
        <v>32</v>
      </c>
      <c r="B64" s="23" t="s">
        <v>86</v>
      </c>
      <c r="C64" s="23">
        <v>1991</v>
      </c>
      <c r="D64" s="23">
        <v>72000</v>
      </c>
      <c r="E64" s="23">
        <v>88</v>
      </c>
      <c r="F64" s="24">
        <v>10000</v>
      </c>
    </row>
    <row r="65" spans="1:6" x14ac:dyDescent="0.25">
      <c r="A65" s="23" t="s">
        <v>32</v>
      </c>
      <c r="B65" s="23" t="s">
        <v>42</v>
      </c>
      <c r="C65" s="23">
        <v>1992</v>
      </c>
      <c r="D65" s="23">
        <v>48000</v>
      </c>
      <c r="E65" s="23">
        <v>157</v>
      </c>
      <c r="F65" s="24">
        <v>20500</v>
      </c>
    </row>
    <row r="66" spans="1:6" x14ac:dyDescent="0.25">
      <c r="A66" s="23" t="s">
        <v>32</v>
      </c>
      <c r="B66" s="23" t="s">
        <v>81</v>
      </c>
      <c r="C66" s="23">
        <v>1993</v>
      </c>
      <c r="D66" s="23">
        <v>34000</v>
      </c>
      <c r="E66" s="23">
        <v>75</v>
      </c>
      <c r="F66" s="24">
        <v>9000</v>
      </c>
    </row>
    <row r="67" spans="1:6" x14ac:dyDescent="0.25">
      <c r="A67" s="23" t="s">
        <v>32</v>
      </c>
      <c r="B67" s="23" t="s">
        <v>93</v>
      </c>
      <c r="C67" s="23">
        <v>1993</v>
      </c>
      <c r="D67" s="23">
        <v>27000</v>
      </c>
      <c r="E67" s="23">
        <v>113</v>
      </c>
      <c r="F67" s="24">
        <v>20000</v>
      </c>
    </row>
    <row r="68" spans="1:6" x14ac:dyDescent="0.25">
      <c r="A68" s="23" t="s">
        <v>32</v>
      </c>
      <c r="B68" s="23" t="s">
        <v>100</v>
      </c>
      <c r="C68" s="23">
        <v>1993</v>
      </c>
      <c r="D68" s="23">
        <v>63000</v>
      </c>
      <c r="E68" s="23">
        <v>167</v>
      </c>
      <c r="F68" s="24">
        <v>29500</v>
      </c>
    </row>
    <row r="69" spans="1:6" x14ac:dyDescent="0.25">
      <c r="A69" s="23" t="s">
        <v>32</v>
      </c>
      <c r="B69" s="23" t="s">
        <v>81</v>
      </c>
      <c r="C69" s="23">
        <v>1994</v>
      </c>
      <c r="D69" s="23">
        <v>21000</v>
      </c>
      <c r="E69" s="23">
        <v>75</v>
      </c>
      <c r="F69" s="24">
        <v>10000</v>
      </c>
    </row>
    <row r="70" spans="1:6" x14ac:dyDescent="0.25">
      <c r="A70" s="23" t="s">
        <v>32</v>
      </c>
      <c r="B70" s="23" t="s">
        <v>93</v>
      </c>
      <c r="C70" s="23">
        <v>1994</v>
      </c>
      <c r="D70" s="23">
        <v>15000</v>
      </c>
      <c r="E70" s="23">
        <v>113</v>
      </c>
      <c r="F70" s="24">
        <v>21500</v>
      </c>
    </row>
    <row r="71" spans="1:6" x14ac:dyDescent="0.25">
      <c r="A71" s="23" t="s">
        <v>30</v>
      </c>
      <c r="B71" s="23" t="s">
        <v>31</v>
      </c>
      <c r="C71" s="23">
        <v>1974</v>
      </c>
      <c r="D71" s="23">
        <v>123000</v>
      </c>
      <c r="E71" s="23">
        <v>107</v>
      </c>
      <c r="F71" s="24">
        <v>8500</v>
      </c>
    </row>
    <row r="72" spans="1:6" x14ac:dyDescent="0.25">
      <c r="A72" s="23" t="s">
        <v>30</v>
      </c>
      <c r="B72" s="23" t="s">
        <v>46</v>
      </c>
      <c r="C72" s="23">
        <v>1985</v>
      </c>
      <c r="D72" s="23">
        <v>157000</v>
      </c>
      <c r="E72" s="23">
        <v>117</v>
      </c>
      <c r="F72" s="24">
        <v>7500</v>
      </c>
    </row>
    <row r="73" spans="1:6" x14ac:dyDescent="0.25">
      <c r="A73" s="23" t="s">
        <v>30</v>
      </c>
      <c r="B73" s="23" t="s">
        <v>47</v>
      </c>
      <c r="C73" s="23">
        <v>1987</v>
      </c>
      <c r="D73" s="23">
        <v>144000</v>
      </c>
      <c r="E73" s="23">
        <v>117</v>
      </c>
      <c r="F73" s="24">
        <v>8500</v>
      </c>
    </row>
    <row r="74" spans="1:6" x14ac:dyDescent="0.25">
      <c r="A74" s="23" t="s">
        <v>30</v>
      </c>
      <c r="B74" s="23" t="s">
        <v>48</v>
      </c>
      <c r="C74" s="23">
        <v>1988</v>
      </c>
      <c r="D74" s="23">
        <v>115000</v>
      </c>
      <c r="E74" s="23">
        <v>135</v>
      </c>
      <c r="F74" s="24">
        <v>9500</v>
      </c>
    </row>
    <row r="75" spans="1:6" x14ac:dyDescent="0.25">
      <c r="A75" s="23" t="s">
        <v>30</v>
      </c>
      <c r="B75" s="23" t="s">
        <v>73</v>
      </c>
      <c r="C75" s="23">
        <v>1989</v>
      </c>
      <c r="D75" s="23">
        <v>134000</v>
      </c>
      <c r="E75" s="23">
        <v>170</v>
      </c>
      <c r="F75" s="24">
        <v>8500</v>
      </c>
    </row>
    <row r="76" spans="1:6" x14ac:dyDescent="0.25">
      <c r="A76" s="23" t="s">
        <v>30</v>
      </c>
      <c r="B76" s="23" t="s">
        <v>66</v>
      </c>
      <c r="C76" s="23">
        <v>1990</v>
      </c>
      <c r="D76" s="23">
        <v>98000</v>
      </c>
      <c r="E76" s="23">
        <v>150</v>
      </c>
      <c r="F76" s="24">
        <v>10500</v>
      </c>
    </row>
    <row r="77" spans="1:6" x14ac:dyDescent="0.25">
      <c r="A77" s="23" t="s">
        <v>30</v>
      </c>
      <c r="B77" s="23" t="s">
        <v>67</v>
      </c>
      <c r="C77" s="23">
        <v>1990</v>
      </c>
      <c r="D77" s="23">
        <v>102000</v>
      </c>
      <c r="E77" s="23">
        <v>123</v>
      </c>
      <c r="F77" s="24">
        <v>10000</v>
      </c>
    </row>
    <row r="78" spans="1:6" x14ac:dyDescent="0.25">
      <c r="A78" s="23" t="s">
        <v>30</v>
      </c>
      <c r="B78" s="23" t="s">
        <v>65</v>
      </c>
      <c r="C78" s="23">
        <v>1991</v>
      </c>
      <c r="D78" s="23">
        <v>72000</v>
      </c>
      <c r="E78" s="23">
        <v>123</v>
      </c>
      <c r="F78" s="24">
        <v>12500</v>
      </c>
    </row>
    <row r="79" spans="1:6" x14ac:dyDescent="0.25">
      <c r="A79" s="23" t="s">
        <v>30</v>
      </c>
      <c r="B79" s="23" t="s">
        <v>74</v>
      </c>
      <c r="C79" s="23">
        <v>1992</v>
      </c>
      <c r="D79" s="23">
        <v>56000</v>
      </c>
      <c r="E79" s="23">
        <v>204</v>
      </c>
      <c r="F79" s="24">
        <v>30500</v>
      </c>
    </row>
    <row r="80" spans="1:6" x14ac:dyDescent="0.25">
      <c r="A80" s="23" t="s">
        <v>30</v>
      </c>
      <c r="B80" s="23" t="s">
        <v>71</v>
      </c>
      <c r="C80" s="23">
        <v>1994</v>
      </c>
      <c r="D80" s="23">
        <v>7500</v>
      </c>
      <c r="E80" s="23">
        <v>170</v>
      </c>
      <c r="F80" s="24">
        <v>45000</v>
      </c>
    </row>
    <row r="81" spans="1:6" x14ac:dyDescent="0.25">
      <c r="A81" s="23" t="s">
        <v>82</v>
      </c>
      <c r="B81" s="23" t="s">
        <v>90</v>
      </c>
      <c r="C81" s="23">
        <v>1987</v>
      </c>
      <c r="D81" s="23">
        <v>105000</v>
      </c>
      <c r="E81" s="23">
        <v>75</v>
      </c>
      <c r="F81" s="24">
        <v>5500</v>
      </c>
    </row>
    <row r="82" spans="1:6" x14ac:dyDescent="0.25">
      <c r="A82" s="23" t="s">
        <v>82</v>
      </c>
      <c r="B82" s="23" t="s">
        <v>89</v>
      </c>
      <c r="C82" s="23">
        <v>1989</v>
      </c>
      <c r="D82" s="23">
        <v>87000</v>
      </c>
      <c r="E82" s="23">
        <v>75</v>
      </c>
      <c r="F82" s="24">
        <v>7500</v>
      </c>
    </row>
    <row r="83" spans="1:6" x14ac:dyDescent="0.25">
      <c r="A83" s="23" t="s">
        <v>82</v>
      </c>
      <c r="B83" s="23" t="s">
        <v>83</v>
      </c>
      <c r="C83" s="23">
        <v>1990</v>
      </c>
      <c r="D83" s="23">
        <v>56000</v>
      </c>
      <c r="E83" s="23">
        <v>115</v>
      </c>
      <c r="F83" s="24">
        <v>15500</v>
      </c>
    </row>
    <row r="84" spans="1:6" x14ac:dyDescent="0.25">
      <c r="A84" s="23" t="s">
        <v>82</v>
      </c>
      <c r="B84" s="23" t="s">
        <v>97</v>
      </c>
      <c r="C84" s="23">
        <v>1990</v>
      </c>
      <c r="D84" s="23">
        <v>72000</v>
      </c>
      <c r="E84" s="23">
        <v>75</v>
      </c>
      <c r="F84" s="24">
        <v>13500</v>
      </c>
    </row>
    <row r="85" spans="1:6" x14ac:dyDescent="0.25">
      <c r="A85" s="23" t="s">
        <v>82</v>
      </c>
      <c r="B85" s="23" t="s">
        <v>97</v>
      </c>
      <c r="C85" s="23">
        <v>1990</v>
      </c>
      <c r="D85" s="23">
        <v>78000</v>
      </c>
      <c r="E85" s="23">
        <v>90</v>
      </c>
      <c r="F85" s="24">
        <v>13500</v>
      </c>
    </row>
    <row r="86" spans="1:6" x14ac:dyDescent="0.25">
      <c r="A86" s="23" t="s">
        <v>82</v>
      </c>
      <c r="B86" s="23" t="s">
        <v>87</v>
      </c>
      <c r="C86" s="23">
        <v>1991</v>
      </c>
      <c r="D86" s="23">
        <v>64000</v>
      </c>
      <c r="E86" s="23">
        <v>100</v>
      </c>
      <c r="F86" s="24">
        <v>9500</v>
      </c>
    </row>
    <row r="87" spans="1:6" x14ac:dyDescent="0.25">
      <c r="A87" s="23" t="s">
        <v>82</v>
      </c>
      <c r="B87" s="23" t="s">
        <v>88</v>
      </c>
      <c r="C87" s="23">
        <v>1991</v>
      </c>
      <c r="D87" s="23">
        <v>63000</v>
      </c>
      <c r="E87" s="23">
        <v>110</v>
      </c>
      <c r="F87" s="24">
        <v>11500</v>
      </c>
    </row>
    <row r="88" spans="1:6" x14ac:dyDescent="0.25">
      <c r="A88" s="23" t="s">
        <v>82</v>
      </c>
      <c r="B88" s="23" t="s">
        <v>97</v>
      </c>
      <c r="C88" s="23">
        <v>1991</v>
      </c>
      <c r="D88" s="23">
        <v>64000</v>
      </c>
      <c r="E88" s="23">
        <v>90</v>
      </c>
      <c r="F88" s="24">
        <v>14500</v>
      </c>
    </row>
    <row r="89" spans="1:6" x14ac:dyDescent="0.25">
      <c r="A89" s="23" t="s">
        <v>82</v>
      </c>
      <c r="B89" s="23" t="s">
        <v>106</v>
      </c>
      <c r="C89" s="23">
        <v>1991</v>
      </c>
      <c r="D89" s="23">
        <v>54000</v>
      </c>
      <c r="E89" s="23">
        <v>115</v>
      </c>
      <c r="F89" s="24">
        <v>12500</v>
      </c>
    </row>
    <row r="90" spans="1:6" x14ac:dyDescent="0.25">
      <c r="A90" s="23" t="s">
        <v>82</v>
      </c>
      <c r="B90" s="23" t="s">
        <v>106</v>
      </c>
      <c r="C90" s="23">
        <v>1991</v>
      </c>
      <c r="D90" s="23">
        <v>63000</v>
      </c>
      <c r="E90" s="23">
        <v>90</v>
      </c>
      <c r="F90" s="24">
        <v>11500</v>
      </c>
    </row>
    <row r="91" spans="1:6" x14ac:dyDescent="0.25">
      <c r="A91" s="23" t="s">
        <v>82</v>
      </c>
      <c r="B91" s="23" t="s">
        <v>106</v>
      </c>
      <c r="C91" s="23">
        <v>1991</v>
      </c>
      <c r="D91" s="23">
        <v>45000</v>
      </c>
      <c r="E91" s="23">
        <v>90</v>
      </c>
      <c r="F91" s="24">
        <v>12500</v>
      </c>
    </row>
    <row r="92" spans="1:6" x14ac:dyDescent="0.25">
      <c r="A92" s="23" t="s">
        <v>82</v>
      </c>
      <c r="B92" s="23" t="s">
        <v>83</v>
      </c>
      <c r="C92" s="23">
        <v>1992</v>
      </c>
      <c r="D92" s="23">
        <v>37000</v>
      </c>
      <c r="E92" s="23">
        <v>115</v>
      </c>
      <c r="F92" s="24">
        <v>18000</v>
      </c>
    </row>
    <row r="93" spans="1:6" x14ac:dyDescent="0.25">
      <c r="A93" s="23" t="s">
        <v>82</v>
      </c>
      <c r="B93" s="23" t="s">
        <v>88</v>
      </c>
      <c r="C93" s="23">
        <v>1992</v>
      </c>
      <c r="D93" s="23">
        <v>48000</v>
      </c>
      <c r="E93" s="23">
        <v>115</v>
      </c>
      <c r="F93" s="24">
        <v>12500</v>
      </c>
    </row>
    <row r="94" spans="1:6" x14ac:dyDescent="0.25">
      <c r="A94" s="23" t="s">
        <v>82</v>
      </c>
      <c r="B94" s="23" t="s">
        <v>99</v>
      </c>
      <c r="C94" s="23">
        <v>1992</v>
      </c>
      <c r="D94" s="23">
        <v>23000</v>
      </c>
      <c r="E94" s="23">
        <v>45</v>
      </c>
      <c r="F94" s="24">
        <v>7500</v>
      </c>
    </row>
    <row r="95" spans="1:6" x14ac:dyDescent="0.25">
      <c r="A95" s="23" t="s">
        <v>82</v>
      </c>
      <c r="B95" s="23" t="s">
        <v>88</v>
      </c>
      <c r="C95" s="23">
        <v>1993</v>
      </c>
      <c r="D95" s="23">
        <v>56000</v>
      </c>
      <c r="E95" s="23">
        <v>115</v>
      </c>
      <c r="F95" s="24">
        <v>15000</v>
      </c>
    </row>
    <row r="96" spans="1:6" x14ac:dyDescent="0.25">
      <c r="A96" s="23" t="s">
        <v>82</v>
      </c>
      <c r="B96" s="23" t="s">
        <v>97</v>
      </c>
      <c r="C96" s="23">
        <v>1993</v>
      </c>
      <c r="D96" s="23">
        <v>45000</v>
      </c>
      <c r="E96" s="23">
        <v>115</v>
      </c>
      <c r="F96" s="24">
        <v>16000</v>
      </c>
    </row>
    <row r="97" spans="1:6" x14ac:dyDescent="0.25">
      <c r="A97" s="23" t="s">
        <v>82</v>
      </c>
      <c r="B97" s="23" t="s">
        <v>99</v>
      </c>
      <c r="C97" s="23">
        <v>1993</v>
      </c>
      <c r="D97" s="23">
        <v>21000</v>
      </c>
      <c r="E97" s="23">
        <v>55</v>
      </c>
      <c r="F97" s="24">
        <v>8500</v>
      </c>
    </row>
    <row r="98" spans="1:6" x14ac:dyDescent="0.25">
      <c r="A98" s="23" t="s">
        <v>82</v>
      </c>
      <c r="B98" s="23" t="s">
        <v>84</v>
      </c>
      <c r="C98" s="23">
        <v>1994</v>
      </c>
      <c r="D98" s="23">
        <v>8000</v>
      </c>
      <c r="E98" s="23">
        <v>174</v>
      </c>
      <c r="F98" s="24">
        <v>30000</v>
      </c>
    </row>
    <row r="99" spans="1:6" x14ac:dyDescent="0.25">
      <c r="A99" s="23" t="s">
        <v>82</v>
      </c>
      <c r="B99" s="23" t="s">
        <v>91</v>
      </c>
      <c r="C99" s="23">
        <v>1994</v>
      </c>
      <c r="D99" s="23">
        <v>13000</v>
      </c>
      <c r="E99" s="23">
        <v>174</v>
      </c>
      <c r="F99" s="24">
        <v>25500</v>
      </c>
    </row>
    <row r="100" spans="1:6" x14ac:dyDescent="0.25">
      <c r="A100" s="23" t="s">
        <v>82</v>
      </c>
      <c r="B100" s="23" t="s">
        <v>98</v>
      </c>
      <c r="C100" s="23">
        <v>1994</v>
      </c>
      <c r="D100" s="23">
        <v>7500</v>
      </c>
      <c r="E100" s="23">
        <v>174</v>
      </c>
      <c r="F100" s="24">
        <v>22000</v>
      </c>
    </row>
  </sheetData>
  <sortState xmlns:xlrd2="http://schemas.microsoft.com/office/spreadsheetml/2017/richdata2" ref="A4:F100">
    <sortCondition ref="A3:A100"/>
  </sortState>
  <mergeCells count="1">
    <mergeCell ref="H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Aufgabe 1</vt:lpstr>
      <vt:lpstr>Aufgabe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juerg.lippuner@hotmail.com</dc:creator>
  <cp:lastModifiedBy>Lippuner Jürg BZSL</cp:lastModifiedBy>
  <cp:lastPrinted>2018-02-15T09:40:05Z</cp:lastPrinted>
  <dcterms:created xsi:type="dcterms:W3CDTF">2017-10-24T13:13:37Z</dcterms:created>
  <dcterms:modified xsi:type="dcterms:W3CDTF">2020-11-28T10:30:00Z</dcterms:modified>
</cp:coreProperties>
</file>