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bldsg-my.sharepoint.com/personal/lippunerj_cl06_ch/Documents/IKA/HA-Sammlung/"/>
    </mc:Choice>
  </mc:AlternateContent>
  <xr:revisionPtr revIDLastSave="315" documentId="13_ncr:1_{78301CA9-3533-4D6A-AC82-F1F6DC750945}" xr6:coauthVersionLast="45" xr6:coauthVersionMax="45" xr10:uidLastSave="{996EA043-6282-43A1-80AF-A09BB67D7FC3}"/>
  <bookViews>
    <workbookView xWindow="-24120" yWindow="-120" windowWidth="24240" windowHeight="13140" xr2:uid="{00000000-000D-0000-FFFF-FFFF00000000}"/>
  </bookViews>
  <sheets>
    <sheet name="Information" sheetId="3" r:id="rId1"/>
    <sheet name="Aufgabe_1" sheetId="1" r:id="rId2"/>
    <sheet name="Aufgabe_2" sheetId="2" r:id="rId3"/>
    <sheet name="Aufgabe_3" sheetId="4" r:id="rId4"/>
  </sheet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3" l="1"/>
  <c r="N7" i="3"/>
  <c r="N8" i="3"/>
  <c r="N9" i="3"/>
  <c r="N10" i="3"/>
  <c r="N6" i="3"/>
  <c r="N17" i="3"/>
  <c r="E8" i="3"/>
  <c r="B8" i="3"/>
  <c r="G8" i="3"/>
  <c r="H8" i="3"/>
  <c r="I8" i="3"/>
  <c r="J8" i="3"/>
  <c r="F8" i="3"/>
  <c r="B9" i="3"/>
  <c r="F9" i="3"/>
  <c r="D8" i="3"/>
  <c r="L7" i="3"/>
  <c r="L8" i="3"/>
  <c r="L9" i="3"/>
  <c r="L10" i="3"/>
  <c r="L11" i="3"/>
  <c r="L12" i="3"/>
  <c r="L13" i="3"/>
  <c r="L14" i="3"/>
  <c r="L15" i="3"/>
  <c r="L6" i="3"/>
  <c r="L17" i="3"/>
  <c r="E6" i="3"/>
  <c r="B6" i="3"/>
  <c r="G6" i="3"/>
  <c r="H6" i="3"/>
  <c r="I6" i="3"/>
  <c r="J6" i="3"/>
  <c r="F6" i="3"/>
  <c r="B7" i="3"/>
  <c r="F7" i="3"/>
  <c r="D6" i="3"/>
  <c r="B10" i="3"/>
  <c r="B11" i="3"/>
  <c r="B12" i="3"/>
  <c r="F10" i="3"/>
  <c r="F11" i="3"/>
  <c r="F12" i="3"/>
  <c r="D10" i="3"/>
  <c r="C14" i="3"/>
  <c r="M16" i="3"/>
  <c r="K16" i="3"/>
  <c r="P10" i="3"/>
  <c r="P6" i="3"/>
  <c r="P8" i="3"/>
  <c r="P17" i="3"/>
</calcChain>
</file>

<file path=xl/sharedStrings.xml><?xml version="1.0" encoding="utf-8"?>
<sst xmlns="http://schemas.openxmlformats.org/spreadsheetml/2006/main" count="99" uniqueCount="93">
  <si>
    <t>Artikel</t>
  </si>
  <si>
    <t>Bestellung in kg</t>
  </si>
  <si>
    <t>Verkaufspreis</t>
  </si>
  <si>
    <t>Jakobsmuscheln frisch</t>
  </si>
  <si>
    <t>Atlantischer Lachs (Zucht)</t>
  </si>
  <si>
    <t>Austern</t>
  </si>
  <si>
    <t>Hummer lebend</t>
  </si>
  <si>
    <t>Rehrücken am Stück</t>
  </si>
  <si>
    <t>Wildschweinbraten</t>
  </si>
  <si>
    <t>Hirschragout</t>
  </si>
  <si>
    <t>Gewürzmischung Wild</t>
  </si>
  <si>
    <t>Gewürzmischung Fisch</t>
  </si>
  <si>
    <t>Gewürzmischung Oriental</t>
  </si>
  <si>
    <t>Total Rechnungsbetrag</t>
  </si>
  <si>
    <t>Kosten</t>
  </si>
  <si>
    <t>Lindorkugeln rot</t>
  </si>
  <si>
    <t>Maestrani Brügeli</t>
  </si>
  <si>
    <t>Farmer Stengel Honig</t>
  </si>
  <si>
    <t>Lindt Milchschokolade</t>
  </si>
  <si>
    <t>Studentenfutter (Nüsse, …)</t>
  </si>
  <si>
    <t>Haribo Glücksbärchen</t>
  </si>
  <si>
    <t>Preis pro 100 Gramm in CHF</t>
  </si>
  <si>
    <t>Paketpreis</t>
  </si>
  <si>
    <t>Total</t>
  </si>
  <si>
    <t>Stück pro Paket</t>
  </si>
  <si>
    <t>Bestellung (Einzelstücke)</t>
  </si>
  <si>
    <t xml:space="preserve">C R O S S L A U F  </t>
  </si>
  <si>
    <t>Aufgaben</t>
  </si>
  <si>
    <t>Wie viele Läufer sind in der Liste drin?</t>
  </si>
  <si>
    <t>(Haben eine Zielzeit)</t>
  </si>
  <si>
    <t>Wie viele Läufer sind ins Ziel gekommen?</t>
  </si>
  <si>
    <t>Von wie vielen Läufern fehlt das Geburtsdatum?</t>
  </si>
  <si>
    <t>Aebi Beat</t>
  </si>
  <si>
    <t>Aebi Martin</t>
  </si>
  <si>
    <t>Aemisegger Urs</t>
  </si>
  <si>
    <t>Agerer Bettina</t>
  </si>
  <si>
    <t>Akkaya Kemal</t>
  </si>
  <si>
    <t>Alinjak Ivan</t>
  </si>
  <si>
    <t>Allgäuer Kathrin</t>
  </si>
  <si>
    <t>Ammann Matthias</t>
  </si>
  <si>
    <t>Ammann Monika</t>
  </si>
  <si>
    <t>Andexlinger Vera</t>
  </si>
  <si>
    <t>Balzer Michael</t>
  </si>
  <si>
    <t>Bargetze Sandra</t>
  </si>
  <si>
    <t>Barras Monique</t>
  </si>
  <si>
    <t>Battaglia Patrizia</t>
  </si>
  <si>
    <t>Baumann Jenny</t>
  </si>
  <si>
    <t>Beck Belinda</t>
  </si>
  <si>
    <t>Beck Claudio</t>
  </si>
  <si>
    <t>Beck Esther</t>
  </si>
  <si>
    <t>Beck Jürgen</t>
  </si>
  <si>
    <t>Beck Roman</t>
  </si>
  <si>
    <t>Beck Sandra</t>
  </si>
  <si>
    <t>Beck Sonja</t>
  </si>
  <si>
    <t>Beck Vivien</t>
  </si>
  <si>
    <t>Belleville Prisca</t>
  </si>
  <si>
    <t>Bellotto Mirca</t>
  </si>
  <si>
    <t>Berger Adrian</t>
  </si>
  <si>
    <t>Berger Barbara</t>
  </si>
  <si>
    <t>Berger Ruth</t>
  </si>
  <si>
    <t>Berger Sandro</t>
  </si>
  <si>
    <t>Berger Urs</t>
  </si>
  <si>
    <t>Bernegger Marion</t>
  </si>
  <si>
    <t>Bernegger Patric</t>
  </si>
  <si>
    <t>Berry Richard</t>
  </si>
  <si>
    <t>Biedermann Daniela</t>
  </si>
  <si>
    <t>Bischoff Stefan</t>
  </si>
  <si>
    <t>Bislin Simon</t>
  </si>
  <si>
    <t>Bitgen Remziye</t>
  </si>
  <si>
    <t>Blasi Ylenia</t>
  </si>
  <si>
    <t>Bokstaller Mathias</t>
  </si>
  <si>
    <t>Bonvecchio Michael</t>
  </si>
  <si>
    <t>Diese Liste zeigt den Überblick Ihrer Lösungen. Sie müssen hier nichts eingeben.</t>
  </si>
  <si>
    <t>Läufer</t>
  </si>
  <si>
    <t>Geburtsdatum</t>
  </si>
  <si>
    <t>Laufzeit</t>
  </si>
  <si>
    <t>Aufgabe 1</t>
  </si>
  <si>
    <t>Aufgabe 2</t>
  </si>
  <si>
    <t>Aufgabe 3</t>
  </si>
  <si>
    <t>=SUMME(D2:D11)</t>
  </si>
  <si>
    <t>=SUMME(E2:E7)</t>
  </si>
  <si>
    <t>=ANZAHL2(A4:A43)</t>
  </si>
  <si>
    <t>=ANZAHL(C4:C43)</t>
  </si>
  <si>
    <t>=ANZAHLLEEREZELLEN(B4:B43)</t>
  </si>
  <si>
    <t>B2</t>
  </si>
  <si>
    <t>C2</t>
  </si>
  <si>
    <t>*</t>
  </si>
  <si>
    <t>/</t>
  </si>
  <si>
    <t>D2</t>
  </si>
  <si>
    <t>=ANZAHL2(C4:C43)</t>
  </si>
  <si>
    <t>richtig (1) / falsch (0)</t>
  </si>
  <si>
    <t>Erzielte Punkte</t>
  </si>
  <si>
    <r>
      <t xml:space="preserve">Berechnen Sie die Aufgaben in den drei Blättern </t>
    </r>
    <r>
      <rPr>
        <b/>
        <sz val="14"/>
        <color theme="1"/>
        <rFont val="Calibri"/>
        <family val="2"/>
        <scheme val="minor"/>
      </rPr>
      <t xml:space="preserve">Aufgabe_1, Aufgabe_2 </t>
    </r>
    <r>
      <rPr>
        <sz val="14"/>
        <color theme="1"/>
        <rFont val="Calibri"/>
        <family val="2"/>
        <scheme val="minor"/>
      </rPr>
      <t>und</t>
    </r>
    <r>
      <rPr>
        <b/>
        <sz val="14"/>
        <color theme="1"/>
        <rFont val="Calibri"/>
        <family val="2"/>
        <scheme val="minor"/>
      </rPr>
      <t xml:space="preserve"> Aufgabe_3.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</si>
</sst>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8" tint="0.79998168889431442"/>
      <name val="Calibri"/>
      <family val="2"/>
      <scheme val="minor"/>
    </font>
    <font>
      <b/>
      <sz val="9"/>
      <color theme="8" tint="0.79998168889431442"/>
      <name val="Calibri"/>
      <family val="2"/>
      <scheme val="minor"/>
    </font>
    <font>
      <b/>
      <sz val="11"/>
      <color theme="8" tint="0.79998168889431442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/>
      </left>
      <right style="thick">
        <color theme="4"/>
      </right>
      <top style="thin">
        <color theme="4" tint="-0.24994659260841701"/>
      </top>
      <bottom style="thick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" fontId="1" fillId="5" borderId="4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right" vertical="center" wrapText="1"/>
    </xf>
    <xf numFmtId="0" fontId="3" fillId="7" borderId="0" xfId="0" applyFont="1" applyFill="1" applyBorder="1" applyAlignment="1">
      <alignment vertical="center" wrapText="1"/>
    </xf>
    <xf numFmtId="0" fontId="1" fillId="0" borderId="0" xfId="0" applyFont="1"/>
    <xf numFmtId="0" fontId="5" fillId="4" borderId="0" xfId="0" applyFont="1" applyFill="1"/>
    <xf numFmtId="0" fontId="4" fillId="0" borderId="0" xfId="0" applyFont="1" applyAlignment="1"/>
    <xf numFmtId="14" fontId="7" fillId="0" borderId="0" xfId="0" applyNumberFormat="1" applyFont="1"/>
    <xf numFmtId="0" fontId="7" fillId="0" borderId="0" xfId="0" applyFont="1"/>
    <xf numFmtId="0" fontId="0" fillId="0" borderId="0" xfId="0" applyFont="1"/>
    <xf numFmtId="0" fontId="3" fillId="7" borderId="6" xfId="0" applyFont="1" applyFill="1" applyBorder="1" applyAlignment="1"/>
    <xf numFmtId="14" fontId="3" fillId="7" borderId="6" xfId="0" applyNumberFormat="1" applyFont="1" applyFill="1" applyBorder="1" applyAlignment="1">
      <alignment horizontal="center"/>
    </xf>
    <xf numFmtId="0" fontId="0" fillId="5" borderId="7" xfId="0" applyFont="1" applyFill="1" applyBorder="1"/>
    <xf numFmtId="0" fontId="7" fillId="8" borderId="6" xfId="0" applyFont="1" applyFill="1" applyBorder="1"/>
    <xf numFmtId="14" fontId="7" fillId="8" borderId="6" xfId="0" applyNumberFormat="1" applyFont="1" applyFill="1" applyBorder="1"/>
    <xf numFmtId="21" fontId="7" fillId="8" borderId="6" xfId="0" applyNumberFormat="1" applyFont="1" applyFill="1" applyBorder="1"/>
    <xf numFmtId="21" fontId="3" fillId="7" borderId="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" fillId="9" borderId="0" xfId="0" applyFont="1" applyFill="1" applyAlignment="1">
      <alignment horizontal="right"/>
    </xf>
    <xf numFmtId="0" fontId="9" fillId="4" borderId="0" xfId="0" applyFont="1" applyFill="1"/>
    <xf numFmtId="0" fontId="10" fillId="4" borderId="0" xfId="0" quotePrefix="1" applyNumberFormat="1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9" fillId="4" borderId="0" xfId="0" quotePrefix="1" applyNumberFormat="1" applyFont="1" applyFill="1" applyAlignment="1">
      <alignment horizontal="left"/>
    </xf>
    <xf numFmtId="4" fontId="9" fillId="4" borderId="0" xfId="0" applyNumberFormat="1" applyFont="1" applyFill="1"/>
    <xf numFmtId="0" fontId="9" fillId="4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quotePrefix="1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0" fillId="4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12" fillId="4" borderId="0" xfId="0" applyFont="1" applyFill="1"/>
  </cellXfs>
  <cellStyles count="1"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3"/>
  <sheetViews>
    <sheetView showRowColHeaders="0" tabSelected="1" zoomScale="115" zoomScaleNormal="115" workbookViewId="0">
      <selection activeCell="B1" sqref="B1"/>
    </sheetView>
  </sheetViews>
  <sheetFormatPr baseColWidth="10" defaultColWidth="11.5703125" defaultRowHeight="15" x14ac:dyDescent="0.25"/>
  <cols>
    <col min="1" max="1" width="11.5703125" style="1"/>
    <col min="2" max="2" width="48.42578125" style="1" customWidth="1"/>
    <col min="3" max="6" width="20.7109375" style="1" customWidth="1"/>
    <col min="7" max="10" width="11.5703125" style="1"/>
    <col min="11" max="11" width="8.28515625" style="1" bestFit="1" customWidth="1"/>
    <col min="12" max="12" width="5.5703125" style="44" customWidth="1"/>
    <col min="13" max="13" width="8.28515625" style="1" bestFit="1" customWidth="1"/>
    <col min="14" max="14" width="6.28515625" style="44" customWidth="1"/>
    <col min="15" max="15" width="8.28515625" style="1" bestFit="1" customWidth="1"/>
    <col min="16" max="16" width="5.42578125" style="1" customWidth="1"/>
    <col min="17" max="16384" width="11.5703125" style="1"/>
  </cols>
  <sheetData>
    <row r="3" spans="2:17" ht="18.75" x14ac:dyDescent="0.3">
      <c r="B3" s="65" t="s">
        <v>92</v>
      </c>
    </row>
    <row r="4" spans="2:17" x14ac:dyDescent="0.25">
      <c r="C4" s="27"/>
      <c r="D4" s="27"/>
      <c r="E4" s="27"/>
      <c r="F4" s="47"/>
      <c r="G4" s="48" t="s">
        <v>84</v>
      </c>
      <c r="H4" s="48" t="s">
        <v>85</v>
      </c>
      <c r="I4" s="48">
        <v>10</v>
      </c>
      <c r="J4" s="48" t="s">
        <v>86</v>
      </c>
      <c r="K4" s="47"/>
      <c r="L4" s="49"/>
      <c r="M4" s="47"/>
      <c r="N4" s="49"/>
      <c r="O4" s="47"/>
      <c r="P4" s="47"/>
    </row>
    <row r="5" spans="2:17" x14ac:dyDescent="0.25">
      <c r="B5" s="1" t="s">
        <v>72</v>
      </c>
      <c r="C5" s="27"/>
      <c r="D5" s="27"/>
      <c r="E5" s="27"/>
      <c r="F5" s="50" t="s">
        <v>90</v>
      </c>
      <c r="G5" s="48" t="s">
        <v>88</v>
      </c>
      <c r="H5" s="48" t="s">
        <v>85</v>
      </c>
      <c r="I5" s="48" t="s">
        <v>87</v>
      </c>
      <c r="J5" s="48" t="s">
        <v>86</v>
      </c>
      <c r="K5" s="51" t="s">
        <v>76</v>
      </c>
      <c r="L5" s="52"/>
      <c r="M5" s="51" t="s">
        <v>77</v>
      </c>
      <c r="N5" s="52"/>
      <c r="O5" s="51" t="s">
        <v>78</v>
      </c>
      <c r="P5" s="47"/>
    </row>
    <row r="6" spans="2:17" x14ac:dyDescent="0.25">
      <c r="B6" s="2" t="str">
        <f ca="1">IF(Aufgabe_1!D2="","",_xlfn.FORMULATEXT(Aufgabe_1!D2))</f>
        <v/>
      </c>
      <c r="C6" s="50" t="s">
        <v>76</v>
      </c>
      <c r="D6" s="49">
        <f ca="1">SUM(E6:F7)</f>
        <v>0</v>
      </c>
      <c r="E6" s="49">
        <f>IF(L17=10,0.25,0)</f>
        <v>0</v>
      </c>
      <c r="F6" s="49" t="str">
        <f ca="1">IF(B6="","",IF(COUNTIF(G6:J6,TRUE)=4,0.75,0))</f>
        <v/>
      </c>
      <c r="G6" s="53" t="b">
        <f ca="1">ISNUMBER(SEARCH(G4,B6))</f>
        <v>0</v>
      </c>
      <c r="H6" s="53" t="b">
        <f ca="1">ISNUMBER(SEARCH(H4,B6))</f>
        <v>0</v>
      </c>
      <c r="I6" s="53" t="b">
        <f ca="1">ISNUMBER(SEARCH(I4,B6))</f>
        <v>0</v>
      </c>
      <c r="J6" s="53" t="b">
        <f ca="1">IF(LEN(B6)-LEN(SUBSTITUTE(LOWER(B6),J4,))=2,TRUE,FALSE)</f>
        <v>0</v>
      </c>
      <c r="K6" s="54">
        <v>37.5</v>
      </c>
      <c r="L6" s="55" t="str">
        <f>IF(Aufgabe_1!D2="","",IF(Information!K6=Aufgabe_1!D2,1,0))</f>
        <v/>
      </c>
      <c r="M6" s="54">
        <v>21</v>
      </c>
      <c r="N6" s="55" t="str">
        <f>IF(Aufgabe_2!E2="","",IF(Information!M6=Aufgabe_2!E2,1,0))</f>
        <v/>
      </c>
      <c r="O6" s="47">
        <v>40</v>
      </c>
      <c r="P6" s="55" t="str">
        <f>IF(Aufgabe_3!G3="","",IF(Information!O6=Aufgabe_3!G3,1,0))</f>
        <v/>
      </c>
    </row>
    <row r="7" spans="2:17" x14ac:dyDescent="0.25">
      <c r="B7" s="2" t="str">
        <f ca="1">IF(Aufgabe_1!D12="","",_xlfn.FORMULATEXT(Aufgabe_1!D12))</f>
        <v/>
      </c>
      <c r="C7" s="50"/>
      <c r="D7" s="49"/>
      <c r="E7" s="49"/>
      <c r="F7" s="49" t="str">
        <f ca="1">IF(B7="","",IF(B7=G7,0.5,0))</f>
        <v/>
      </c>
      <c r="G7" s="56" t="s">
        <v>79</v>
      </c>
      <c r="H7" s="57"/>
      <c r="I7" s="57"/>
      <c r="J7" s="57"/>
      <c r="K7" s="54">
        <v>120.74999999999999</v>
      </c>
      <c r="L7" s="55" t="str">
        <f>IF(Aufgabe_1!D3="","",IF(Information!K7=Aufgabe_1!D3,1,0))</f>
        <v/>
      </c>
      <c r="M7" s="54">
        <v>28.799999999999997</v>
      </c>
      <c r="N7" s="55" t="str">
        <f>IF(Aufgabe_2!E3="","",IF(Information!M7=Aufgabe_2!E3,1,0))</f>
        <v/>
      </c>
      <c r="O7" s="47"/>
      <c r="P7" s="55"/>
    </row>
    <row r="8" spans="2:17" x14ac:dyDescent="0.25">
      <c r="B8" s="2" t="str">
        <f ca="1">IF(Aufgabe_2!E2="","",_xlfn.FORMULATEXT(Aufgabe_2!E2))</f>
        <v/>
      </c>
      <c r="C8" s="50" t="s">
        <v>77</v>
      </c>
      <c r="D8" s="49">
        <f ca="1">SUM(E8:F9)</f>
        <v>0</v>
      </c>
      <c r="E8" s="49">
        <f>IF(N17=6,0.25,0)</f>
        <v>0</v>
      </c>
      <c r="F8" s="49" t="str">
        <f ca="1">IF(B8="","",IF(COUNTIF(G8:J8,TRUE)=4,0.75,0))</f>
        <v/>
      </c>
      <c r="G8" s="53" t="b">
        <f ca="1">ISNUMBER(SEARCH(G5,B8))</f>
        <v>0</v>
      </c>
      <c r="H8" s="53" t="b">
        <f ca="1">ISNUMBER(SEARCH(H5,B8))</f>
        <v>0</v>
      </c>
      <c r="I8" s="53" t="b">
        <f ca="1">IF(LEN(B8)-LEN(SUBSTITUTE(LOWER(B8),I5,))=1,TRUE,FALSE)</f>
        <v>0</v>
      </c>
      <c r="J8" s="53" t="b">
        <f ca="1">IF(LEN(B8)-LEN(SUBSTITUTE(LOWER(B8),J5,))=1,TRUE,FALSE)</f>
        <v>0</v>
      </c>
      <c r="K8" s="54">
        <v>81</v>
      </c>
      <c r="L8" s="55" t="str">
        <f>IF(Aufgabe_1!D4="","",IF(Information!K8=Aufgabe_1!D4,1,0))</f>
        <v/>
      </c>
      <c r="M8" s="54">
        <v>118.80000000000001</v>
      </c>
      <c r="N8" s="55" t="str">
        <f>IF(Aufgabe_2!E4="","",IF(Information!M8=Aufgabe_2!E4,1,0))</f>
        <v/>
      </c>
      <c r="O8" s="47">
        <v>33</v>
      </c>
      <c r="P8" s="55" t="str">
        <f>IF(Aufgabe_3!G5="","",IF(Information!O8=Aufgabe_3!G5,1,0))</f>
        <v/>
      </c>
    </row>
    <row r="9" spans="2:17" x14ac:dyDescent="0.25">
      <c r="B9" s="2" t="str">
        <f ca="1">IF(Aufgabe_2!E8="","",_xlfn.FORMULATEXT(Aufgabe_2!E8))</f>
        <v/>
      </c>
      <c r="C9" s="50"/>
      <c r="D9" s="49"/>
      <c r="E9" s="49"/>
      <c r="F9" s="49" t="str">
        <f ca="1">IF(B9="","",IF(B9=G9,0.5,0))</f>
        <v/>
      </c>
      <c r="G9" s="57" t="s">
        <v>80</v>
      </c>
      <c r="H9" s="57"/>
      <c r="I9" s="57"/>
      <c r="J9" s="57"/>
      <c r="K9" s="54">
        <v>232.5</v>
      </c>
      <c r="L9" s="55" t="str">
        <f>IF(Aufgabe_1!D5="","",IF(Information!K9=Aufgabe_1!D5,1,0))</f>
        <v/>
      </c>
      <c r="M9" s="54">
        <v>60</v>
      </c>
      <c r="N9" s="55" t="str">
        <f>IF(Aufgabe_2!E5="","",IF(Information!M9=Aufgabe_2!E5,1,0))</f>
        <v/>
      </c>
      <c r="O9" s="47"/>
      <c r="P9" s="55"/>
    </row>
    <row r="10" spans="2:17" x14ac:dyDescent="0.25">
      <c r="B10" s="2" t="str">
        <f ca="1">IF(Aufgabe_3!G3="","",_xlfn.FORMULATEXT(Aufgabe_3!G3))</f>
        <v/>
      </c>
      <c r="C10" s="50" t="s">
        <v>78</v>
      </c>
      <c r="D10" s="49">
        <f ca="1">SUM(F10:F12)</f>
        <v>0</v>
      </c>
      <c r="E10" s="49"/>
      <c r="F10" s="49" t="str">
        <f ca="1">IF(B10="","",IF(B10=G10,1,0))</f>
        <v/>
      </c>
      <c r="G10" s="57" t="s">
        <v>81</v>
      </c>
      <c r="H10" s="57"/>
      <c r="I10" s="57"/>
      <c r="J10" s="57"/>
      <c r="K10" s="54">
        <v>260</v>
      </c>
      <c r="L10" s="55" t="str">
        <f>IF(Aufgabe_1!D6="","",IF(Information!K10=Aufgabe_1!D6,1,0))</f>
        <v/>
      </c>
      <c r="M10" s="54">
        <v>75</v>
      </c>
      <c r="N10" s="55" t="str">
        <f>IF(Aufgabe_2!E6="","",IF(Information!M10=Aufgabe_2!E6,1,0))</f>
        <v/>
      </c>
      <c r="O10" s="47">
        <v>9</v>
      </c>
      <c r="P10" s="55" t="str">
        <f>IF(Aufgabe_3!G7="","",IF(Information!O10=Aufgabe_3!G7,1,0))</f>
        <v/>
      </c>
    </row>
    <row r="11" spans="2:17" x14ac:dyDescent="0.25">
      <c r="B11" s="2" t="str">
        <f ca="1">IF(Aufgabe_3!G5="","",_xlfn.FORMULATEXT(Aufgabe_3!G5))</f>
        <v/>
      </c>
      <c r="C11" s="50"/>
      <c r="D11" s="49"/>
      <c r="E11" s="49"/>
      <c r="F11" s="49" t="str">
        <f ca="1">IF(B11="","",IF(OR(B11=G11,B11=I11),1,0))</f>
        <v/>
      </c>
      <c r="G11" s="57" t="s">
        <v>82</v>
      </c>
      <c r="H11" s="57"/>
      <c r="I11" s="58" t="s">
        <v>89</v>
      </c>
      <c r="J11" s="57"/>
      <c r="K11" s="54">
        <v>168</v>
      </c>
      <c r="L11" s="55" t="str">
        <f>IF(Aufgabe_1!D7="","",IF(Information!K11=Aufgabe_1!D7,1,0))</f>
        <v/>
      </c>
      <c r="M11" s="54">
        <v>135</v>
      </c>
      <c r="N11" s="55" t="str">
        <f>IF(Aufgabe_2!E7="","",IF(Information!M11=Aufgabe_2!E7,1,0))</f>
        <v/>
      </c>
      <c r="O11" s="47"/>
      <c r="P11" s="47"/>
    </row>
    <row r="12" spans="2:17" x14ac:dyDescent="0.25">
      <c r="B12" s="2" t="str">
        <f ca="1">IF(Aufgabe_3!G7="","",_xlfn.FORMULATEXT(Aufgabe_3!G7))</f>
        <v/>
      </c>
      <c r="C12" s="50"/>
      <c r="D12" s="49"/>
      <c r="E12" s="49"/>
      <c r="F12" s="49" t="str">
        <f ca="1">IF(B12="","",IF(B12=G12,1,0))</f>
        <v/>
      </c>
      <c r="G12" s="57" t="s">
        <v>83</v>
      </c>
      <c r="H12" s="57"/>
      <c r="I12" s="57"/>
      <c r="J12" s="57"/>
      <c r="K12" s="54">
        <v>253.5</v>
      </c>
      <c r="L12" s="55" t="str">
        <f>IF(Aufgabe_1!D8="","",IF(Information!K12=Aufgabe_1!D8,1,0))</f>
        <v/>
      </c>
      <c r="M12" s="54"/>
      <c r="N12" s="55"/>
      <c r="O12" s="47"/>
      <c r="P12" s="47"/>
    </row>
    <row r="13" spans="2:17" x14ac:dyDescent="0.25">
      <c r="C13" s="59"/>
      <c r="D13" s="60"/>
      <c r="E13" s="60"/>
      <c r="F13" s="47"/>
      <c r="G13" s="47"/>
      <c r="H13" s="47"/>
      <c r="I13" s="47"/>
      <c r="J13" s="47"/>
      <c r="K13" s="54">
        <v>26.25</v>
      </c>
      <c r="L13" s="55" t="str">
        <f>IF(Aufgabe_1!D9="","",IF(Information!K13=Aufgabe_1!D9,1,0))</f>
        <v/>
      </c>
      <c r="M13" s="47"/>
      <c r="N13" s="49"/>
      <c r="O13" s="47"/>
      <c r="P13" s="47"/>
    </row>
    <row r="14" spans="2:17" x14ac:dyDescent="0.25">
      <c r="B14" s="46" t="s">
        <v>91</v>
      </c>
      <c r="C14" s="64">
        <f ca="1">IF(COUNTA(B6:B12)&gt;0,SUM(D6:D13),"")</f>
        <v>0</v>
      </c>
      <c r="D14" s="61"/>
      <c r="E14" s="61"/>
      <c r="F14" s="47"/>
      <c r="G14" s="47"/>
      <c r="H14" s="47"/>
      <c r="I14" s="47"/>
      <c r="J14" s="47"/>
      <c r="K14" s="54">
        <v>28.5</v>
      </c>
      <c r="L14" s="55" t="str">
        <f>IF(Aufgabe_1!D10="","",IF(Information!K14=Aufgabe_1!D10,1,0))</f>
        <v/>
      </c>
      <c r="M14" s="47"/>
      <c r="N14" s="49"/>
      <c r="O14" s="47"/>
      <c r="P14" s="47"/>
      <c r="Q14" s="27"/>
    </row>
    <row r="15" spans="2:17" x14ac:dyDescent="0.25">
      <c r="C15" s="59"/>
      <c r="D15" s="60"/>
      <c r="E15" s="60"/>
      <c r="F15" s="49"/>
      <c r="G15" s="47"/>
      <c r="H15" s="47"/>
      <c r="I15" s="47"/>
      <c r="J15" s="47"/>
      <c r="K15" s="54">
        <v>20.5</v>
      </c>
      <c r="L15" s="55" t="str">
        <f>IF(Aufgabe_1!D11="","",IF(Information!K15=Aufgabe_1!D11,1,0))</f>
        <v/>
      </c>
      <c r="M15" s="47"/>
      <c r="N15" s="49"/>
      <c r="O15" s="47"/>
      <c r="P15" s="47"/>
      <c r="Q15" s="27"/>
    </row>
    <row r="16" spans="2:17" x14ac:dyDescent="0.25">
      <c r="C16" s="45"/>
      <c r="D16" s="60"/>
      <c r="E16" s="60"/>
      <c r="F16" s="47"/>
      <c r="G16" s="47"/>
      <c r="H16" s="47"/>
      <c r="I16" s="47"/>
      <c r="J16" s="47"/>
      <c r="K16" s="62">
        <f>SUM(K6:K15)</f>
        <v>1228.5</v>
      </c>
      <c r="L16" s="63"/>
      <c r="M16" s="62">
        <f>SUM(M6:M15)</f>
        <v>438.6</v>
      </c>
      <c r="N16" s="49"/>
      <c r="O16" s="47"/>
      <c r="P16" s="47"/>
      <c r="Q16" s="27"/>
    </row>
    <row r="17" spans="4:17" x14ac:dyDescent="0.25">
      <c r="D17" s="60"/>
      <c r="E17" s="60"/>
      <c r="F17" s="49"/>
      <c r="G17" s="47"/>
      <c r="H17" s="47"/>
      <c r="I17" s="47"/>
      <c r="J17" s="47"/>
      <c r="K17" s="47"/>
      <c r="L17" s="49">
        <f>COUNTIF(L6:L15,1)</f>
        <v>0</v>
      </c>
      <c r="M17" s="47"/>
      <c r="N17" s="49">
        <f>COUNTIF(N6:N15,1)</f>
        <v>0</v>
      </c>
      <c r="O17" s="49"/>
      <c r="P17" s="49">
        <f t="shared" ref="P17" si="0">COUNTIF(P6:P15,1)</f>
        <v>0</v>
      </c>
      <c r="Q17" s="27"/>
    </row>
    <row r="18" spans="4:17" x14ac:dyDescent="0.25">
      <c r="D18" s="60"/>
      <c r="E18" s="60"/>
      <c r="F18" s="49"/>
      <c r="G18" s="47"/>
      <c r="H18" s="47"/>
      <c r="I18" s="47"/>
      <c r="J18" s="47"/>
      <c r="K18" s="47"/>
      <c r="L18" s="49"/>
      <c r="M18" s="47"/>
      <c r="N18" s="49"/>
      <c r="O18" s="47"/>
      <c r="P18" s="49"/>
      <c r="Q18" s="27"/>
    </row>
    <row r="19" spans="4:17" x14ac:dyDescent="0.25">
      <c r="D19" s="60"/>
      <c r="E19" s="60"/>
      <c r="F19" s="49"/>
      <c r="G19" s="27"/>
      <c r="H19" s="27"/>
      <c r="I19" s="27"/>
      <c r="J19" s="27"/>
      <c r="K19" s="27"/>
      <c r="L19" s="49"/>
      <c r="M19" s="27"/>
      <c r="N19" s="60"/>
      <c r="O19" s="27"/>
      <c r="P19" s="27"/>
      <c r="Q19" s="27"/>
    </row>
    <row r="20" spans="4:17" x14ac:dyDescent="0.25">
      <c r="D20" s="27"/>
      <c r="E20" s="27"/>
      <c r="F20" s="27"/>
      <c r="G20" s="27"/>
      <c r="H20" s="27"/>
      <c r="I20" s="27"/>
      <c r="J20" s="27"/>
      <c r="K20" s="27"/>
      <c r="L20" s="60"/>
      <c r="M20" s="27"/>
      <c r="N20" s="60"/>
      <c r="O20" s="27"/>
      <c r="P20" s="27"/>
      <c r="Q20" s="27"/>
    </row>
    <row r="21" spans="4:17" x14ac:dyDescent="0.25">
      <c r="D21" s="27"/>
      <c r="E21" s="27"/>
      <c r="F21" s="27"/>
      <c r="G21" s="27"/>
      <c r="H21" s="27"/>
      <c r="I21" s="27"/>
      <c r="J21" s="27"/>
      <c r="K21" s="27"/>
      <c r="L21" s="60"/>
      <c r="M21" s="27"/>
      <c r="N21" s="60"/>
      <c r="O21" s="27"/>
      <c r="P21" s="27"/>
      <c r="Q21" s="27"/>
    </row>
    <row r="22" spans="4:17" x14ac:dyDescent="0.25">
      <c r="D22" s="27"/>
      <c r="E22" s="27"/>
      <c r="F22" s="27"/>
      <c r="G22" s="27"/>
      <c r="H22" s="27"/>
      <c r="I22" s="27"/>
      <c r="J22" s="27"/>
      <c r="K22" s="27"/>
      <c r="L22" s="60"/>
      <c r="M22" s="27"/>
      <c r="N22" s="60"/>
      <c r="O22" s="27"/>
      <c r="P22" s="27"/>
      <c r="Q22" s="27"/>
    </row>
    <row r="23" spans="4:17" x14ac:dyDescent="0.25">
      <c r="D23" s="27"/>
      <c r="E23" s="27"/>
      <c r="F23" s="27"/>
      <c r="G23" s="27"/>
      <c r="H23" s="27"/>
      <c r="I23" s="27"/>
      <c r="J23" s="27"/>
      <c r="K23" s="27"/>
      <c r="L23" s="60"/>
      <c r="M23" s="27"/>
      <c r="N23" s="60"/>
      <c r="O23" s="27"/>
      <c r="P23" s="27"/>
      <c r="Q23" s="27"/>
    </row>
  </sheetData>
  <sheetProtection sheet="1" objects="1" scenarios="1"/>
  <phoneticPr fontId="8" type="noConversion"/>
  <pageMargins left="0.7" right="0.7" top="0.78740157499999996" bottom="0.78740157499999996" header="0.3" footer="0.3"/>
  <pageSetup paperSize="9" orientation="portrait" r:id="rId1"/>
  <ignoredErrors>
    <ignoredError sqref="F7:F8 F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12"/>
  <sheetViews>
    <sheetView zoomScale="130" zoomScaleNormal="130" workbookViewId="0">
      <selection activeCell="D2" sqref="D2"/>
    </sheetView>
  </sheetViews>
  <sheetFormatPr baseColWidth="10" defaultColWidth="11.42578125" defaultRowHeight="15" x14ac:dyDescent="0.25"/>
  <cols>
    <col min="1" max="1" width="25.140625" style="8" bestFit="1" customWidth="1"/>
    <col min="2" max="2" width="19.28515625" style="13" customWidth="1"/>
    <col min="3" max="3" width="10.85546875" style="13" customWidth="1"/>
    <col min="4" max="4" width="25.5703125" style="13" customWidth="1"/>
    <col min="5" max="16384" width="11.42578125" style="8"/>
  </cols>
  <sheetData>
    <row r="1" spans="1:4" ht="30" x14ac:dyDescent="0.25">
      <c r="A1" s="5" t="s">
        <v>0</v>
      </c>
      <c r="B1" s="6" t="s">
        <v>21</v>
      </c>
      <c r="C1" s="6" t="s">
        <v>1</v>
      </c>
      <c r="D1" s="7" t="s">
        <v>2</v>
      </c>
    </row>
    <row r="2" spans="1:4" ht="19.899999999999999" customHeight="1" x14ac:dyDescent="0.25">
      <c r="A2" s="9" t="s">
        <v>3</v>
      </c>
      <c r="B2" s="10">
        <v>7.5</v>
      </c>
      <c r="C2" s="10">
        <v>0.5</v>
      </c>
      <c r="D2" s="11"/>
    </row>
    <row r="3" spans="1:4" ht="19.899999999999999" customHeight="1" x14ac:dyDescent="0.25">
      <c r="A3" s="9" t="s">
        <v>4</v>
      </c>
      <c r="B3" s="10">
        <v>5.25</v>
      </c>
      <c r="C3" s="10">
        <v>2.2999999999999998</v>
      </c>
      <c r="D3" s="11"/>
    </row>
    <row r="4" spans="1:4" ht="19.899999999999999" customHeight="1" x14ac:dyDescent="0.25">
      <c r="A4" s="9" t="s">
        <v>5</v>
      </c>
      <c r="B4" s="10">
        <v>8.1</v>
      </c>
      <c r="C4" s="10">
        <v>1</v>
      </c>
      <c r="D4" s="11"/>
    </row>
    <row r="5" spans="1:4" ht="19.899999999999999" customHeight="1" x14ac:dyDescent="0.25">
      <c r="A5" s="9" t="s">
        <v>6</v>
      </c>
      <c r="B5" s="10">
        <v>6.2</v>
      </c>
      <c r="C5" s="10">
        <v>3.75</v>
      </c>
      <c r="D5" s="11"/>
    </row>
    <row r="6" spans="1:4" ht="19.899999999999999" customHeight="1" x14ac:dyDescent="0.25">
      <c r="A6" s="9" t="s">
        <v>7</v>
      </c>
      <c r="B6" s="10">
        <v>5.2</v>
      </c>
      <c r="C6" s="10">
        <v>5</v>
      </c>
      <c r="D6" s="11"/>
    </row>
    <row r="7" spans="1:4" ht="19.899999999999999" customHeight="1" x14ac:dyDescent="0.25">
      <c r="A7" s="9" t="s">
        <v>8</v>
      </c>
      <c r="B7" s="10">
        <v>4.8</v>
      </c>
      <c r="C7" s="10">
        <v>3.5</v>
      </c>
      <c r="D7" s="11"/>
    </row>
    <row r="8" spans="1:4" ht="19.899999999999999" customHeight="1" x14ac:dyDescent="0.25">
      <c r="A8" s="9" t="s">
        <v>9</v>
      </c>
      <c r="B8" s="10">
        <v>3.9</v>
      </c>
      <c r="C8" s="10">
        <v>6.5</v>
      </c>
      <c r="D8" s="11"/>
    </row>
    <row r="9" spans="1:4" ht="19.899999999999999" customHeight="1" x14ac:dyDescent="0.25">
      <c r="A9" s="9" t="s">
        <v>10</v>
      </c>
      <c r="B9" s="10">
        <v>3.5</v>
      </c>
      <c r="C9" s="10">
        <v>0.75</v>
      </c>
      <c r="D9" s="11"/>
    </row>
    <row r="10" spans="1:4" ht="19.899999999999999" customHeight="1" x14ac:dyDescent="0.25">
      <c r="A10" s="9" t="s">
        <v>11</v>
      </c>
      <c r="B10" s="10">
        <v>3.8</v>
      </c>
      <c r="C10" s="10">
        <v>0.75</v>
      </c>
      <c r="D10" s="11"/>
    </row>
    <row r="11" spans="1:4" ht="19.899999999999999" customHeight="1" x14ac:dyDescent="0.25">
      <c r="A11" s="9" t="s">
        <v>12</v>
      </c>
      <c r="B11" s="10">
        <v>4.0999999999999996</v>
      </c>
      <c r="C11" s="10">
        <v>0.5</v>
      </c>
      <c r="D11" s="11"/>
    </row>
    <row r="12" spans="1:4" ht="31.9" customHeight="1" x14ac:dyDescent="0.25">
      <c r="A12" s="39" t="s">
        <v>13</v>
      </c>
      <c r="B12" s="39"/>
      <c r="C12" s="40"/>
      <c r="D12" s="12"/>
    </row>
  </sheetData>
  <conditionalFormatting sqref="D12">
    <cfRule type="cellIs" dxfId="1" priority="1" operator="equal">
      <formula>1228.5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F9"/>
  <sheetViews>
    <sheetView zoomScale="130" zoomScaleNormal="130" workbookViewId="0">
      <selection activeCell="E2" sqref="E2"/>
    </sheetView>
  </sheetViews>
  <sheetFormatPr baseColWidth="10" defaultColWidth="11.42578125" defaultRowHeight="15" x14ac:dyDescent="0.25"/>
  <cols>
    <col min="1" max="1" width="23" style="14" bestFit="1" customWidth="1"/>
    <col min="2" max="2" width="11.28515625" style="14" bestFit="1" customWidth="1"/>
    <col min="3" max="3" width="12.140625" style="14" customWidth="1"/>
    <col min="4" max="4" width="16" style="15" customWidth="1"/>
    <col min="5" max="5" width="23.42578125" style="15" customWidth="1"/>
    <col min="6" max="6" width="10.140625" style="15" customWidth="1"/>
    <col min="7" max="16384" width="11.42578125" style="14"/>
  </cols>
  <sheetData>
    <row r="1" spans="1:6" s="4" customFormat="1" ht="32.450000000000003" customHeight="1" x14ac:dyDescent="0.25">
      <c r="A1" s="25" t="s">
        <v>0</v>
      </c>
      <c r="B1" s="24" t="s">
        <v>22</v>
      </c>
      <c r="C1" s="23" t="s">
        <v>24</v>
      </c>
      <c r="D1" s="23" t="s">
        <v>25</v>
      </c>
      <c r="E1" s="24" t="s">
        <v>14</v>
      </c>
      <c r="F1" s="3"/>
    </row>
    <row r="2" spans="1:6" ht="20.100000000000001" customHeight="1" x14ac:dyDescent="0.25">
      <c r="A2" s="17" t="s">
        <v>15</v>
      </c>
      <c r="B2" s="18">
        <v>2.1</v>
      </c>
      <c r="C2" s="19">
        <v>3</v>
      </c>
      <c r="D2" s="20">
        <v>30</v>
      </c>
      <c r="E2" s="21"/>
      <c r="F2" s="22">
        <v>10</v>
      </c>
    </row>
    <row r="3" spans="1:6" ht="20.100000000000001" customHeight="1" x14ac:dyDescent="0.25">
      <c r="A3" s="17" t="s">
        <v>16</v>
      </c>
      <c r="B3" s="18">
        <v>4.8</v>
      </c>
      <c r="C3" s="19">
        <v>6</v>
      </c>
      <c r="D3" s="20">
        <v>36</v>
      </c>
      <c r="E3" s="21"/>
      <c r="F3" s="22">
        <v>9</v>
      </c>
    </row>
    <row r="4" spans="1:6" ht="20.100000000000001" customHeight="1" x14ac:dyDescent="0.25">
      <c r="A4" s="17" t="s">
        <v>17</v>
      </c>
      <c r="B4" s="18">
        <v>5.4</v>
      </c>
      <c r="C4" s="19">
        <v>4</v>
      </c>
      <c r="D4" s="20">
        <v>88</v>
      </c>
      <c r="E4" s="21"/>
      <c r="F4" s="22">
        <v>8</v>
      </c>
    </row>
    <row r="5" spans="1:6" ht="20.100000000000001" customHeight="1" x14ac:dyDescent="0.25">
      <c r="A5" s="17" t="s">
        <v>18</v>
      </c>
      <c r="B5" s="18">
        <v>3</v>
      </c>
      <c r="C5" s="19">
        <v>1</v>
      </c>
      <c r="D5" s="20">
        <v>20</v>
      </c>
      <c r="E5" s="21"/>
      <c r="F5" s="22">
        <v>8</v>
      </c>
    </row>
    <row r="6" spans="1:6" ht="20.100000000000001" customHeight="1" x14ac:dyDescent="0.25">
      <c r="A6" s="17" t="s">
        <v>19</v>
      </c>
      <c r="B6" s="18">
        <v>3</v>
      </c>
      <c r="C6" s="19">
        <v>2</v>
      </c>
      <c r="D6" s="20">
        <v>50</v>
      </c>
      <c r="E6" s="21"/>
      <c r="F6" s="22">
        <v>9</v>
      </c>
    </row>
    <row r="7" spans="1:6" ht="20.100000000000001" customHeight="1" x14ac:dyDescent="0.25">
      <c r="A7" s="17" t="s">
        <v>20</v>
      </c>
      <c r="B7" s="18">
        <v>4.5</v>
      </c>
      <c r="C7" s="19">
        <v>2</v>
      </c>
      <c r="D7" s="20">
        <v>60</v>
      </c>
      <c r="E7" s="21"/>
      <c r="F7" s="22">
        <v>10</v>
      </c>
    </row>
    <row r="8" spans="1:6" ht="32.450000000000003" customHeight="1" thickBot="1" x14ac:dyDescent="0.3">
      <c r="A8" s="41" t="s">
        <v>23</v>
      </c>
      <c r="B8" s="42"/>
      <c r="C8" s="42"/>
      <c r="D8" s="43"/>
      <c r="E8" s="16"/>
    </row>
    <row r="9" spans="1:6" ht="15.75" thickTop="1" x14ac:dyDescent="0.25"/>
  </sheetData>
  <conditionalFormatting sqref="E8">
    <cfRule type="cellIs" dxfId="0" priority="1" operator="equal">
      <formula>85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8639-7BE0-4EB4-8E3B-00F0AFD66AFE}">
  <dimension ref="A1:G43"/>
  <sheetViews>
    <sheetView zoomScaleNormal="100" workbookViewId="0">
      <selection activeCell="G3" sqref="G3"/>
    </sheetView>
  </sheetViews>
  <sheetFormatPr baseColWidth="10" defaultColWidth="10.7109375" defaultRowHeight="15" x14ac:dyDescent="0.25"/>
  <cols>
    <col min="1" max="1" width="16.7109375" style="31" bestFit="1" customWidth="1"/>
    <col min="2" max="2" width="14.42578125" style="31" bestFit="1" customWidth="1"/>
    <col min="3" max="3" width="13.42578125" style="31" customWidth="1"/>
    <col min="4" max="4" width="10.7109375" style="31"/>
    <col min="5" max="5" width="3.140625" style="31" customWidth="1"/>
    <col min="6" max="6" width="46.5703125" style="31" customWidth="1"/>
    <col min="7" max="7" width="19.42578125" style="31" customWidth="1"/>
    <col min="8" max="16384" width="10.7109375" style="31"/>
  </cols>
  <sheetData>
    <row r="1" spans="1:7" x14ac:dyDescent="0.25">
      <c r="A1" s="28" t="s">
        <v>26</v>
      </c>
      <c r="B1" s="29"/>
      <c r="C1" s="30"/>
      <c r="E1" s="26" t="s">
        <v>27</v>
      </c>
    </row>
    <row r="2" spans="1:7" x14ac:dyDescent="0.25">
      <c r="A2" s="30"/>
      <c r="B2" s="29"/>
      <c r="C2" s="30"/>
    </row>
    <row r="3" spans="1:7" x14ac:dyDescent="0.25">
      <c r="A3" s="32" t="s">
        <v>73</v>
      </c>
      <c r="B3" s="33" t="s">
        <v>74</v>
      </c>
      <c r="C3" s="38" t="s">
        <v>75</v>
      </c>
      <c r="E3" s="31">
        <v>1</v>
      </c>
      <c r="F3" s="31" t="s">
        <v>28</v>
      </c>
      <c r="G3" s="34"/>
    </row>
    <row r="4" spans="1:7" x14ac:dyDescent="0.25">
      <c r="A4" s="35" t="s">
        <v>32</v>
      </c>
      <c r="B4" s="36">
        <v>27848</v>
      </c>
      <c r="C4" s="37">
        <v>7.7314814814814815E-3</v>
      </c>
    </row>
    <row r="5" spans="1:7" x14ac:dyDescent="0.25">
      <c r="A5" s="35" t="s">
        <v>33</v>
      </c>
      <c r="B5" s="36">
        <v>28058</v>
      </c>
      <c r="C5" s="37">
        <v>8.7037037037037031E-3</v>
      </c>
      <c r="E5" s="31">
        <v>2</v>
      </c>
      <c r="F5" s="31" t="s">
        <v>30</v>
      </c>
      <c r="G5" s="34"/>
    </row>
    <row r="6" spans="1:7" x14ac:dyDescent="0.25">
      <c r="A6" s="35" t="s">
        <v>34</v>
      </c>
      <c r="B6" s="36">
        <v>27791</v>
      </c>
      <c r="C6" s="37">
        <v>5.8217592592592592E-3</v>
      </c>
      <c r="F6" s="31" t="s">
        <v>29</v>
      </c>
    </row>
    <row r="7" spans="1:7" x14ac:dyDescent="0.25">
      <c r="A7" s="35" t="s">
        <v>35</v>
      </c>
      <c r="B7" s="36">
        <v>28062</v>
      </c>
      <c r="C7" s="37"/>
      <c r="E7" s="31">
        <v>3</v>
      </c>
      <c r="F7" s="31" t="s">
        <v>31</v>
      </c>
      <c r="G7" s="34"/>
    </row>
    <row r="8" spans="1:7" x14ac:dyDescent="0.25">
      <c r="A8" s="35" t="s">
        <v>36</v>
      </c>
      <c r="B8" s="36">
        <v>26877</v>
      </c>
      <c r="C8" s="37">
        <v>9.1087962962962971E-3</v>
      </c>
    </row>
    <row r="9" spans="1:7" x14ac:dyDescent="0.25">
      <c r="A9" s="35" t="s">
        <v>37</v>
      </c>
      <c r="B9" s="36">
        <v>27689</v>
      </c>
      <c r="C9" s="37">
        <v>6.5393518518518517E-3</v>
      </c>
    </row>
    <row r="10" spans="1:7" x14ac:dyDescent="0.25">
      <c r="A10" s="35" t="s">
        <v>38</v>
      </c>
      <c r="B10" s="36">
        <v>28261</v>
      </c>
      <c r="C10" s="37">
        <v>8.3101851851851861E-3</v>
      </c>
    </row>
    <row r="11" spans="1:7" x14ac:dyDescent="0.25">
      <c r="A11" s="35" t="s">
        <v>39</v>
      </c>
      <c r="B11" s="36"/>
      <c r="C11" s="37">
        <v>5.5439814814814822E-3</v>
      </c>
    </row>
    <row r="12" spans="1:7" x14ac:dyDescent="0.25">
      <c r="A12" s="35" t="s">
        <v>40</v>
      </c>
      <c r="B12" s="36">
        <v>27462</v>
      </c>
      <c r="C12" s="37">
        <v>7.1759259259259259E-3</v>
      </c>
    </row>
    <row r="13" spans="1:7" x14ac:dyDescent="0.25">
      <c r="A13" s="35" t="s">
        <v>41</v>
      </c>
      <c r="B13" s="36">
        <v>28204</v>
      </c>
      <c r="C13" s="37">
        <v>9.4907407407407406E-3</v>
      </c>
    </row>
    <row r="14" spans="1:7" x14ac:dyDescent="0.25">
      <c r="A14" s="35" t="s">
        <v>42</v>
      </c>
      <c r="B14" s="36"/>
      <c r="C14" s="37"/>
    </row>
    <row r="15" spans="1:7" x14ac:dyDescent="0.25">
      <c r="A15" s="35" t="s">
        <v>43</v>
      </c>
      <c r="B15" s="36">
        <v>27725</v>
      </c>
      <c r="C15" s="37">
        <v>1.1736111111111109E-2</v>
      </c>
    </row>
    <row r="16" spans="1:7" x14ac:dyDescent="0.25">
      <c r="A16" s="35" t="s">
        <v>44</v>
      </c>
      <c r="B16" s="36">
        <v>27869</v>
      </c>
      <c r="C16" s="37">
        <v>8.1250000000000003E-3</v>
      </c>
    </row>
    <row r="17" spans="1:3" x14ac:dyDescent="0.25">
      <c r="A17" s="35" t="s">
        <v>45</v>
      </c>
      <c r="B17" s="36">
        <v>27991</v>
      </c>
      <c r="C17" s="37">
        <v>8.4837962962962966E-3</v>
      </c>
    </row>
    <row r="18" spans="1:3" x14ac:dyDescent="0.25">
      <c r="A18" s="35" t="s">
        <v>46</v>
      </c>
      <c r="B18" s="36">
        <v>28212</v>
      </c>
      <c r="C18" s="37">
        <v>1.3738425925925926E-2</v>
      </c>
    </row>
    <row r="19" spans="1:3" x14ac:dyDescent="0.25">
      <c r="A19" s="35" t="s">
        <v>47</v>
      </c>
      <c r="B19" s="36">
        <v>27711</v>
      </c>
      <c r="C19" s="37">
        <v>8.9930555555555545E-3</v>
      </c>
    </row>
    <row r="20" spans="1:3" x14ac:dyDescent="0.25">
      <c r="A20" s="35" t="s">
        <v>48</v>
      </c>
      <c r="B20" s="36">
        <v>27831</v>
      </c>
      <c r="C20" s="37"/>
    </row>
    <row r="21" spans="1:3" x14ac:dyDescent="0.25">
      <c r="A21" s="35" t="s">
        <v>49</v>
      </c>
      <c r="B21" s="36">
        <v>27704</v>
      </c>
      <c r="C21" s="37">
        <v>1.5104166666666667E-2</v>
      </c>
    </row>
    <row r="22" spans="1:3" x14ac:dyDescent="0.25">
      <c r="A22" s="35" t="s">
        <v>50</v>
      </c>
      <c r="B22" s="36">
        <v>27601</v>
      </c>
      <c r="C22" s="37">
        <v>6.828703703703704E-3</v>
      </c>
    </row>
    <row r="23" spans="1:3" x14ac:dyDescent="0.25">
      <c r="A23" s="35" t="s">
        <v>51</v>
      </c>
      <c r="B23" s="36">
        <v>27823</v>
      </c>
      <c r="C23" s="37">
        <v>6.7708333333333336E-3</v>
      </c>
    </row>
    <row r="24" spans="1:3" x14ac:dyDescent="0.25">
      <c r="A24" s="35" t="s">
        <v>52</v>
      </c>
      <c r="B24" s="36"/>
      <c r="C24" s="37">
        <v>1.2916666666666667E-2</v>
      </c>
    </row>
    <row r="25" spans="1:3" x14ac:dyDescent="0.25">
      <c r="A25" s="35" t="s">
        <v>53</v>
      </c>
      <c r="B25" s="36"/>
      <c r="C25" s="37">
        <v>1.1574074074074075E-2</v>
      </c>
    </row>
    <row r="26" spans="1:3" x14ac:dyDescent="0.25">
      <c r="A26" s="35" t="s">
        <v>54</v>
      </c>
      <c r="B26" s="36"/>
      <c r="C26" s="37"/>
    </row>
    <row r="27" spans="1:3" x14ac:dyDescent="0.25">
      <c r="A27" s="35" t="s">
        <v>55</v>
      </c>
      <c r="B27" s="36">
        <v>27128</v>
      </c>
      <c r="C27" s="37">
        <v>8.8541666666666664E-3</v>
      </c>
    </row>
    <row r="28" spans="1:3" x14ac:dyDescent="0.25">
      <c r="A28" s="35" t="s">
        <v>56</v>
      </c>
      <c r="B28" s="36">
        <v>27348</v>
      </c>
      <c r="C28" s="37">
        <v>1.4988425925925926E-2</v>
      </c>
    </row>
    <row r="29" spans="1:3" x14ac:dyDescent="0.25">
      <c r="A29" s="35" t="s">
        <v>57</v>
      </c>
      <c r="B29" s="36">
        <v>28161</v>
      </c>
      <c r="C29" s="37">
        <v>6.3310185185185197E-3</v>
      </c>
    </row>
    <row r="30" spans="1:3" x14ac:dyDescent="0.25">
      <c r="A30" s="35" t="s">
        <v>58</v>
      </c>
      <c r="B30" s="36">
        <v>28262</v>
      </c>
      <c r="C30" s="37">
        <v>7.2569444444444443E-3</v>
      </c>
    </row>
    <row r="31" spans="1:3" x14ac:dyDescent="0.25">
      <c r="A31" s="35" t="s">
        <v>59</v>
      </c>
      <c r="B31" s="36"/>
      <c r="C31" s="37">
        <v>9.7685185185185184E-3</v>
      </c>
    </row>
    <row r="32" spans="1:3" x14ac:dyDescent="0.25">
      <c r="A32" s="35" t="s">
        <v>60</v>
      </c>
      <c r="B32" s="36">
        <v>27400</v>
      </c>
      <c r="C32" s="37">
        <v>5.0231481481481481E-3</v>
      </c>
    </row>
    <row r="33" spans="1:3" x14ac:dyDescent="0.25">
      <c r="A33" s="35" t="s">
        <v>61</v>
      </c>
      <c r="B33" s="36">
        <v>27266</v>
      </c>
      <c r="C33" s="37">
        <v>6.4236111111111117E-3</v>
      </c>
    </row>
    <row r="34" spans="1:3" x14ac:dyDescent="0.25">
      <c r="A34" s="35" t="s">
        <v>62</v>
      </c>
      <c r="B34" s="36">
        <v>27953</v>
      </c>
      <c r="C34" s="37">
        <v>9.3749999999999997E-3</v>
      </c>
    </row>
    <row r="35" spans="1:3" x14ac:dyDescent="0.25">
      <c r="A35" s="35" t="s">
        <v>63</v>
      </c>
      <c r="B35" s="36">
        <v>27439</v>
      </c>
      <c r="C35" s="37">
        <v>5.7870370370370376E-3</v>
      </c>
    </row>
    <row r="36" spans="1:3" x14ac:dyDescent="0.25">
      <c r="A36" s="35" t="s">
        <v>64</v>
      </c>
      <c r="B36" s="36">
        <v>27748</v>
      </c>
      <c r="C36" s="37"/>
    </row>
    <row r="37" spans="1:3" x14ac:dyDescent="0.25">
      <c r="A37" s="35" t="s">
        <v>65</v>
      </c>
      <c r="B37" s="36"/>
      <c r="C37" s="37"/>
    </row>
    <row r="38" spans="1:3" x14ac:dyDescent="0.25">
      <c r="A38" s="35" t="s">
        <v>66</v>
      </c>
      <c r="B38" s="36">
        <v>27476</v>
      </c>
      <c r="C38" s="37">
        <v>6.0648148148148145E-3</v>
      </c>
    </row>
    <row r="39" spans="1:3" x14ac:dyDescent="0.25">
      <c r="A39" s="35" t="s">
        <v>67</v>
      </c>
      <c r="B39" s="36"/>
      <c r="C39" s="37">
        <v>5.9375000000000001E-3</v>
      </c>
    </row>
    <row r="40" spans="1:3" x14ac:dyDescent="0.25">
      <c r="A40" s="35" t="s">
        <v>68</v>
      </c>
      <c r="B40" s="36">
        <v>27937</v>
      </c>
      <c r="C40" s="37">
        <v>1.2546296296296297E-2</v>
      </c>
    </row>
    <row r="41" spans="1:3" x14ac:dyDescent="0.25">
      <c r="A41" s="35" t="s">
        <v>69</v>
      </c>
      <c r="B41" s="36"/>
      <c r="C41" s="37"/>
    </row>
    <row r="42" spans="1:3" x14ac:dyDescent="0.25">
      <c r="A42" s="35" t="s">
        <v>70</v>
      </c>
      <c r="B42" s="36">
        <v>27806</v>
      </c>
      <c r="C42" s="37">
        <v>7.9861111111111122E-3</v>
      </c>
    </row>
    <row r="43" spans="1:3" x14ac:dyDescent="0.25">
      <c r="A43" s="35" t="s">
        <v>71</v>
      </c>
      <c r="B43" s="36">
        <v>28426</v>
      </c>
      <c r="C43" s="37">
        <v>8.5995370370370357E-3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Information</vt:lpstr>
      <vt:lpstr>Aufgabe_1</vt:lpstr>
      <vt:lpstr>Aufgabe_2</vt:lpstr>
      <vt:lpstr>Aufgabe_3</vt:lpstr>
    </vt:vector>
  </TitlesOfParts>
  <Company>Cluster VI BLD 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Lippuner Jürg BZSL</cp:lastModifiedBy>
  <dcterms:created xsi:type="dcterms:W3CDTF">2019-01-15T11:09:13Z</dcterms:created>
  <dcterms:modified xsi:type="dcterms:W3CDTF">2020-11-18T10:22:23Z</dcterms:modified>
</cp:coreProperties>
</file>