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.sharepoint.com/teams/CL06-BZBS-T-HKB-e/Freigegebene Dokumente/General/HKBe Unterlagen/LJ2_LF2_Excel-Übungen/aus alten QVs/Lösungen/"/>
    </mc:Choice>
  </mc:AlternateContent>
  <xr:revisionPtr revIDLastSave="54" documentId="13_ncr:1_{9F2021FA-2E8D-4468-9F4F-823A96CE87A4}" xr6:coauthVersionLast="47" xr6:coauthVersionMax="47" xr10:uidLastSave="{3C6C9CE9-6616-4CA1-B127-ADBF7B588206}"/>
  <bookViews>
    <workbookView xWindow="-110" yWindow="-110" windowWidth="34620" windowHeight="13900" xr2:uid="{F0204313-9EE1-44E1-8AB9-FA2DC4E323C5}"/>
  </bookViews>
  <sheets>
    <sheet name="Facebook" sheetId="10" r:id="rId1"/>
    <sheet name="Auswertungen" sheetId="1" r:id="rId2"/>
    <sheet name="Straftaten" sheetId="6" r:id="rId3"/>
    <sheet name="Redaktionsplan" sheetId="9" r:id="rId4"/>
  </sheets>
  <definedNames>
    <definedName name="_xlnm._FilterDatabase" localSheetId="3" hidden="1">Redaktionsplan!$A$1:$G$103</definedName>
    <definedName name="_xlnm.Print_Titles" localSheetId="3">Redaktionsplan!$3:$4</definedName>
    <definedName name="Sie_können_hier_den_Status_anpassen">#REF!</definedName>
    <definedName name="Tragen_Sie_hier_Ihr_die_Personen_Ihres_Social_Media_Teams_ein">#REF!</definedName>
    <definedName name="Tragen_Sie_hier_Ihre_Themen_e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9" l="1"/>
  <c r="J7" i="9"/>
  <c r="J8" i="9"/>
  <c r="J9" i="9"/>
  <c r="J10" i="9"/>
  <c r="J11" i="9"/>
  <c r="J12" i="9"/>
  <c r="J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5" i="9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D35" i="1"/>
  <c r="E3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6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6" i="1"/>
  <c r="D5" i="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5" i="10"/>
  <c r="F34" i="10"/>
  <c r="E34" i="10"/>
  <c r="D34" i="10"/>
  <c r="C20" i="6"/>
  <c r="C10" i="6" s="1"/>
  <c r="C36" i="6"/>
  <c r="C41" i="6"/>
  <c r="C45" i="6"/>
  <c r="C47" i="6"/>
  <c r="G32" i="10"/>
  <c r="D32" i="10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5" i="9"/>
  <c r="K5" i="9"/>
  <c r="T6" i="6"/>
  <c r="I5" i="10"/>
  <c r="F37" i="10"/>
  <c r="E36" i="10"/>
  <c r="D35" i="10"/>
  <c r="C38" i="1" l="1"/>
  <c r="B38" i="1"/>
  <c r="B20" i="6"/>
  <c r="B10" i="6" s="1"/>
  <c r="D48" i="6"/>
  <c r="D46" i="6"/>
  <c r="D44" i="6"/>
  <c r="D43" i="6"/>
  <c r="D42" i="6"/>
  <c r="D40" i="6"/>
  <c r="D39" i="6"/>
  <c r="D38" i="6"/>
  <c r="D37" i="6"/>
  <c r="D12" i="6"/>
  <c r="D13" i="6"/>
  <c r="D14" i="6"/>
  <c r="D15" i="6"/>
  <c r="D16" i="6"/>
  <c r="D17" i="6"/>
  <c r="D18" i="6"/>
  <c r="D19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11" i="6"/>
  <c r="R20" i="6"/>
  <c r="R10" i="6" s="1"/>
  <c r="S20" i="6"/>
  <c r="S10" i="6" s="1"/>
  <c r="R36" i="6"/>
  <c r="S36" i="6"/>
  <c r="R41" i="6"/>
  <c r="S41" i="6"/>
  <c r="R45" i="6"/>
  <c r="S45" i="6"/>
  <c r="R47" i="6"/>
  <c r="S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B47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B45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B41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B36" i="6"/>
  <c r="Q20" i="6"/>
  <c r="Q10" i="6" s="1"/>
  <c r="P20" i="6"/>
  <c r="P10" i="6" s="1"/>
  <c r="O20" i="6"/>
  <c r="O10" i="6" s="1"/>
  <c r="N20" i="6"/>
  <c r="N10" i="6" s="1"/>
  <c r="M20" i="6"/>
  <c r="M10" i="6" s="1"/>
  <c r="L20" i="6"/>
  <c r="L10" i="6" s="1"/>
  <c r="K20" i="6"/>
  <c r="K10" i="6" s="1"/>
  <c r="J20" i="6"/>
  <c r="J10" i="6" s="1"/>
  <c r="I20" i="6"/>
  <c r="I10" i="6" s="1"/>
  <c r="H20" i="6"/>
  <c r="H10" i="6" s="1"/>
  <c r="G20" i="6"/>
  <c r="G10" i="6" s="1"/>
  <c r="F20" i="6"/>
  <c r="F10" i="6" s="1"/>
  <c r="E20" i="6"/>
  <c r="E10" i="6" s="1"/>
  <c r="D20" i="6" l="1"/>
  <c r="D10" i="6" s="1"/>
  <c r="D36" i="6"/>
</calcChain>
</file>

<file path=xl/sharedStrings.xml><?xml version="1.0" encoding="utf-8"?>
<sst xmlns="http://schemas.openxmlformats.org/spreadsheetml/2006/main" count="281" uniqueCount="161">
  <si>
    <t>Altersgruppen</t>
  </si>
  <si>
    <t>Total geschädigte Personen</t>
  </si>
  <si>
    <t>&lt;10</t>
  </si>
  <si>
    <t>18, 19</t>
  </si>
  <si>
    <t>70+</t>
  </si>
  <si>
    <t>s.n.</t>
  </si>
  <si>
    <t>Total</t>
  </si>
  <si>
    <t>Total digitale Kriminalität</t>
  </si>
  <si>
    <t>Cyber Wirtschaftskriminalität</t>
  </si>
  <si>
    <t>Phishing</t>
  </si>
  <si>
    <t>Malware – Ransomware</t>
  </si>
  <si>
    <t>Malware – E-Banking Trojaner</t>
  </si>
  <si>
    <t>Malware – Spyware</t>
  </si>
  <si>
    <t>Malware – Rogueware/Scareware</t>
  </si>
  <si>
    <t>Malware – Botnet</t>
  </si>
  <si>
    <t>DDoS</t>
  </si>
  <si>
    <t>Cyberbetrug</t>
  </si>
  <si>
    <t>Money/Package Mules</t>
  </si>
  <si>
    <t>Sextortion (money)</t>
  </si>
  <si>
    <t>Diebstahl von Kryptowährungen</t>
  </si>
  <si>
    <t>Cyber Sexualdelikte</t>
  </si>
  <si>
    <t>Verbotene Pornografie</t>
  </si>
  <si>
    <t>Grooming</t>
  </si>
  <si>
    <t>Sextortion (sex)</t>
  </si>
  <si>
    <t>Live Streaming</t>
  </si>
  <si>
    <t>Cyber Rufschädigung und unlauteres Verhalten</t>
  </si>
  <si>
    <t>Cybersquatting</t>
  </si>
  <si>
    <t>Cyber-Rufschädigung (Geschäftlich)</t>
  </si>
  <si>
    <t>Cyberbullying/Cybermobbing</t>
  </si>
  <si>
    <t>Darknet</t>
  </si>
  <si>
    <t>Illegaler Handel im Darknet</t>
  </si>
  <si>
    <t>Andere</t>
  </si>
  <si>
    <t>Data leaking</t>
  </si>
  <si>
    <t>CEO/BEC Betrug</t>
  </si>
  <si>
    <t>Betrügerische Internetshops</t>
  </si>
  <si>
    <t>Falsche Immobilienanzeigen</t>
  </si>
  <si>
    <t>Falsche Unterstützungsanfragen</t>
  </si>
  <si>
    <t>Vorschussbetrug</t>
  </si>
  <si>
    <t>Betrügerischer technischer Support</t>
  </si>
  <si>
    <t>Romance Scam</t>
  </si>
  <si>
    <t>Kleinanzeigeplattformen – Ware nicht bezahlt</t>
  </si>
  <si>
    <t>Kleinanzeigeplattformen – Ware nicht geliefert</t>
  </si>
  <si>
    <t>Online Anlagebetrug</t>
  </si>
  <si>
    <t>Anderer Internetbetrug</t>
  </si>
  <si>
    <t>juris-tische Personen</t>
  </si>
  <si>
    <t>Betrug von Zahlungssyst. oder fremden Identität</t>
  </si>
  <si>
    <t>ohne Angaben</t>
  </si>
  <si>
    <t>Bewertung Aufklärung</t>
  </si>
  <si>
    <t>10–14</t>
  </si>
  <si>
    <t>15–17</t>
  </si>
  <si>
    <t>20–24</t>
  </si>
  <si>
    <t>25–29</t>
  </si>
  <si>
    <t>30–34</t>
  </si>
  <si>
    <t>35–39</t>
  </si>
  <si>
    <t>40–49</t>
  </si>
  <si>
    <t>50–59</t>
  </si>
  <si>
    <t>60–69</t>
  </si>
  <si>
    <t>Juli</t>
  </si>
  <si>
    <t>August</t>
  </si>
  <si>
    <t>Social Media Redaktionsplanung</t>
  </si>
  <si>
    <t>Zeitliche Planung</t>
  </si>
  <si>
    <t>Monat</t>
  </si>
  <si>
    <t>Datum</t>
  </si>
  <si>
    <t>Tag</t>
  </si>
  <si>
    <t>Aktionstage</t>
  </si>
  <si>
    <t>Thema</t>
  </si>
  <si>
    <t>Kurzbeschreibung</t>
  </si>
  <si>
    <t>Betrug</t>
  </si>
  <si>
    <t>Sexuelle Übergriffe</t>
  </si>
  <si>
    <t>Cybercrime</t>
  </si>
  <si>
    <t>Medienkompetenz</t>
  </si>
  <si>
    <t>Gewalt</t>
  </si>
  <si>
    <t>Polizei-Promotion</t>
  </si>
  <si>
    <t>Einbruch</t>
  </si>
  <si>
    <t>Diebstahl</t>
  </si>
  <si>
    <t>Sextortion</t>
  </si>
  <si>
    <t>falscher Polizist</t>
  </si>
  <si>
    <t>Brisons le silence</t>
  </si>
  <si>
    <t>Quiz Gesundheit/Sucht, Reper FR</t>
  </si>
  <si>
    <t xml:space="preserve">Blick Opfergeschichte </t>
  </si>
  <si>
    <t>Neue Phishing-Variante, NCSC</t>
  </si>
  <si>
    <t>ebas Post Ferien</t>
  </si>
  <si>
    <t>Swisscom-Phishing</t>
  </si>
  <si>
    <t>Blog Bedrohungsmanagement</t>
  </si>
  <si>
    <t>Shopping im Urlaub, Vorsicht Fälschungen</t>
  </si>
  <si>
    <t xml:space="preserve">Telefonspoofing </t>
  </si>
  <si>
    <t>"zu billig", Post OMP</t>
  </si>
  <si>
    <t>Post Edukado</t>
  </si>
  <si>
    <t>SKP-Info Sport</t>
  </si>
  <si>
    <t>Microsoft-Betrug, RBT-Video</t>
  </si>
  <si>
    <t>Badi-Diebstahl</t>
  </si>
  <si>
    <t>Broschüre "Sind Sie sicher?"</t>
  </si>
  <si>
    <t>Velodiebstahl</t>
  </si>
  <si>
    <t>HG Vorbeugen</t>
  </si>
  <si>
    <t>Schöner 1. August (Bild Team Feuerwerk)</t>
  </si>
  <si>
    <t>RBT-Film Sexting</t>
  </si>
  <si>
    <t>Hörbuch Wolf Geisleinchat</t>
  </si>
  <si>
    <t>Artikel aus SKP-Info Sport</t>
  </si>
  <si>
    <t>Animation Daten sichern (Ferienfotos)</t>
  </si>
  <si>
    <t>Gewaltvideos</t>
  </si>
  <si>
    <t>Video Immobilienbetrug</t>
  </si>
  <si>
    <t>Blog Einbruch</t>
  </si>
  <si>
    <t>Jugendgewalt. Was macht die Polizei?</t>
  </si>
  <si>
    <t>zu schön, nicht wahr?!</t>
  </si>
  <si>
    <t>www.telefonbetrug, Kapo ZH</t>
  </si>
  <si>
    <t>Info zu PEGI</t>
  </si>
  <si>
    <t>info zu e-police</t>
  </si>
  <si>
    <t>Blog Drohungen / BM</t>
  </si>
  <si>
    <t>Cybercrimepolice.ch Escort-Service</t>
  </si>
  <si>
    <t>Cybercrimepolice.ch instagram Phishing</t>
  </si>
  <si>
    <t>OMP-Kampagne Linkedin FR/IT</t>
  </si>
  <si>
    <t xml:space="preserve">Telefonbetrug </t>
  </si>
  <si>
    <t>Hörbuch "geschenkte Prinzessin"</t>
  </si>
  <si>
    <t>Fedpol Drohmail</t>
  </si>
  <si>
    <t>Post</t>
  </si>
  <si>
    <t>Reichweite</t>
  </si>
  <si>
    <t>ThruPlays</t>
  </si>
  <si>
    <t>Video</t>
  </si>
  <si>
    <t>Beitrag</t>
  </si>
  <si>
    <t>Zivilcourage</t>
  </si>
  <si>
    <t>Kindsmissbrauch</t>
  </si>
  <si>
    <t>Internet-Shopping</t>
  </si>
  <si>
    <t>Money Mule</t>
  </si>
  <si>
    <t>Polizei</t>
  </si>
  <si>
    <t>Zivilcourage (Polizei alarmieren)</t>
  </si>
  <si>
    <t>Zivilcourage (häusliche Gewalt)</t>
  </si>
  <si>
    <t>Polizei (Fehlverhalten)</t>
  </si>
  <si>
    <t>Zivilcourage (Radikalisierung)</t>
  </si>
  <si>
    <t>Internet (Homeoffice)</t>
  </si>
  <si>
    <t>Internet (Schnäppchen)</t>
  </si>
  <si>
    <t>Kontaktloses Bezahlen</t>
  </si>
  <si>
    <t>Märchen (Medienkompetenz)</t>
  </si>
  <si>
    <t>Zivilcourage (Kinderpornos)</t>
  </si>
  <si>
    <t>Onlinebetrug (Microsoft)</t>
  </si>
  <si>
    <t>Auswertung</t>
  </si>
  <si>
    <t>Schweiz Jahr 2023</t>
  </si>
  <si>
    <t>Anzahl Straftaten</t>
  </si>
  <si>
    <t>aufgeklärte Straftaten</t>
  </si>
  <si>
    <t>Digitale Kriminalität: Art der Straftat, geschädigte Personen</t>
  </si>
  <si>
    <t>Digitale Kriminalität: Art der Straftat</t>
  </si>
  <si>
    <t>Art der Straftat</t>
  </si>
  <si>
    <t>Inhaltliche Planung</t>
  </si>
  <si>
    <t>Wie viele Posts</t>
  </si>
  <si>
    <t>Total 2023</t>
  </si>
  <si>
    <t>Beitrags-interaktionen</t>
  </si>
  <si>
    <t>Durchschnittswerte</t>
  </si>
  <si>
    <t>Rangliste Betroffene nach Altersgruppen</t>
  </si>
  <si>
    <t>Hacking: Eindringen mit fremden Zugangsdaten</t>
  </si>
  <si>
    <t>Hacking: Gewaltsames Eindringen</t>
  </si>
  <si>
    <t>Kosten 2023</t>
  </si>
  <si>
    <t>Budget 2024</t>
  </si>
  <si>
    <t>Faktor</t>
  </si>
  <si>
    <t>Facebook-Posts</t>
  </si>
  <si>
    <t>Ersatzdaten für Aufgabe zu Spalte E</t>
  </si>
  <si>
    <t>auf-geklärte
Straftaten</t>
  </si>
  <si>
    <t>Hacking – Gewaltsames Eindringen</t>
  </si>
  <si>
    <t>Hacking – Eindringen mit fremden Zugangsdaten</t>
  </si>
  <si>
    <t>Cyber-Rufschädigung (geschäftlich)</t>
  </si>
  <si>
    <t>Woche (KW)</t>
  </si>
  <si>
    <t>Aufklärungs-rate</t>
  </si>
  <si>
    <t>Art der Straftat 
Schweiz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</si>
</sst>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0_)"/>
    <numFmt numFmtId="166" formatCode="#\ ##0"/>
    <numFmt numFmtId="169" formatCode="_ &quot;CHF&quot;\ * #,##0_ ;_ &quot;CHF&quot;\ * \-#,##0_ ;_ &quot;CHF&quot;\ * &quot;-&quot;??_ ;_ @_ "/>
    <numFmt numFmtId="170" formatCode="ddd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E1861E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1861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2" fillId="0" borderId="0" applyBorder="0"/>
  </cellStyleXfs>
  <cellXfs count="7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164" fontId="0" fillId="0" borderId="0" xfId="1" applyNumberFormat="1" applyFont="1"/>
    <xf numFmtId="0" fontId="0" fillId="2" borderId="0" xfId="0" applyFill="1"/>
    <xf numFmtId="166" fontId="0" fillId="0" borderId="0" xfId="0" applyNumberFormat="1"/>
    <xf numFmtId="166" fontId="0" fillId="2" borderId="0" xfId="0" applyNumberFormat="1" applyFill="1"/>
    <xf numFmtId="0" fontId="4" fillId="0" borderId="0" xfId="0" applyFont="1"/>
    <xf numFmtId="166" fontId="0" fillId="4" borderId="0" xfId="0" applyNumberFormat="1" applyFill="1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horizontal="left"/>
    </xf>
    <xf numFmtId="0" fontId="5" fillId="0" borderId="0" xfId="0" applyFont="1"/>
    <xf numFmtId="0" fontId="0" fillId="5" borderId="0" xfId="0" applyFill="1"/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49" fontId="3" fillId="5" borderId="2" xfId="0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9" fillId="0" borderId="0" xfId="0" applyFont="1"/>
    <xf numFmtId="14" fontId="0" fillId="0" borderId="0" xfId="0" applyNumberFormat="1"/>
    <xf numFmtId="0" fontId="6" fillId="0" borderId="0" xfId="0" applyFont="1" applyAlignment="1">
      <alignment horizontal="left" vertical="center"/>
    </xf>
    <xf numFmtId="0" fontId="4" fillId="5" borderId="0" xfId="0" applyFont="1" applyFill="1" applyAlignment="1">
      <alignment vertical="center" wrapText="1"/>
    </xf>
    <xf numFmtId="0" fontId="7" fillId="0" borderId="0" xfId="0" applyFont="1"/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 shrinkToFit="1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 wrapText="1" shrinkToFit="1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left"/>
    </xf>
    <xf numFmtId="0" fontId="11" fillId="7" borderId="0" xfId="0" applyFont="1" applyFill="1"/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6" fontId="0" fillId="6" borderId="0" xfId="0" applyNumberFormat="1" applyFill="1"/>
    <xf numFmtId="0" fontId="0" fillId="0" borderId="0" xfId="1" applyNumberFormat="1" applyFont="1"/>
    <xf numFmtId="164" fontId="0" fillId="3" borderId="0" xfId="1" applyNumberFormat="1" applyFont="1" applyFill="1"/>
    <xf numFmtId="166" fontId="3" fillId="0" borderId="0" xfId="0" applyNumberFormat="1" applyFont="1"/>
    <xf numFmtId="0" fontId="3" fillId="5" borderId="0" xfId="0" applyFont="1" applyFill="1" applyAlignment="1">
      <alignment horizontal="center" vertical="center" wrapText="1"/>
    </xf>
    <xf numFmtId="0" fontId="11" fillId="3" borderId="0" xfId="0" applyFont="1" applyFill="1"/>
    <xf numFmtId="166" fontId="0" fillId="0" borderId="10" xfId="0" applyNumberFormat="1" applyBorder="1"/>
    <xf numFmtId="166" fontId="0" fillId="0" borderId="11" xfId="0" applyNumberFormat="1" applyBorder="1"/>
    <xf numFmtId="166" fontId="0" fillId="2" borderId="10" xfId="0" applyNumberFormat="1" applyFill="1" applyBorder="1"/>
    <xf numFmtId="166" fontId="0" fillId="2" borderId="11" xfId="0" applyNumberFormat="1" applyFill="1" applyBorder="1"/>
    <xf numFmtId="166" fontId="0" fillId="0" borderId="1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0" fontId="4" fillId="5" borderId="0" xfId="0" applyFont="1" applyFill="1" applyAlignment="1">
      <alignment horizontal="right" vertical="center" wrapText="1"/>
    </xf>
    <xf numFmtId="0" fontId="0" fillId="0" borderId="0" xfId="0" applyAlignment="1">
      <alignment horizontal="right" wrapText="1"/>
    </xf>
    <xf numFmtId="166" fontId="0" fillId="9" borderId="7" xfId="0" applyNumberFormat="1" applyFill="1" applyBorder="1"/>
    <xf numFmtId="166" fontId="0" fillId="9" borderId="8" xfId="0" applyNumberFormat="1" applyFill="1" applyBorder="1"/>
    <xf numFmtId="166" fontId="0" fillId="9" borderId="9" xfId="0" applyNumberFormat="1" applyFill="1" applyBorder="1"/>
    <xf numFmtId="0" fontId="0" fillId="0" borderId="0" xfId="0" applyAlignment="1">
      <alignment horizontal="left" indent="2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textRotation="90"/>
    </xf>
    <xf numFmtId="0" fontId="4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right" wrapText="1"/>
    </xf>
    <xf numFmtId="166" fontId="12" fillId="0" borderId="0" xfId="0" applyNumberFormat="1" applyFont="1"/>
    <xf numFmtId="169" fontId="0" fillId="0" borderId="0" xfId="0" applyNumberFormat="1"/>
    <xf numFmtId="169" fontId="0" fillId="4" borderId="0" xfId="0" applyNumberFormat="1" applyFill="1"/>
    <xf numFmtId="0" fontId="12" fillId="0" borderId="0" xfId="0" applyFont="1"/>
    <xf numFmtId="164" fontId="0" fillId="2" borderId="0" xfId="1" applyNumberFormat="1" applyFont="1" applyFill="1"/>
    <xf numFmtId="170" fontId="11" fillId="8" borderId="0" xfId="0" applyNumberFormat="1" applyFont="1" applyFill="1" applyAlignment="1">
      <alignment horizontal="center" vertical="center"/>
    </xf>
    <xf numFmtId="0" fontId="13" fillId="0" borderId="0" xfId="0" applyFont="1"/>
  </cellXfs>
  <cellStyles count="3">
    <cellStyle name="Normal_Graphiques" xfId="2" xr:uid="{F0D06D66-5D8B-447E-989D-B3F8DD6804D7}"/>
    <cellStyle name="Prozent" xfId="1" builtinId="5"/>
    <cellStyle name="Standard" xfId="0" builtinId="0"/>
  </cellStyles>
  <dxfs count="2">
    <dxf>
      <font>
        <color theme="5" tint="0.79998168889431442"/>
      </font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E1861E"/>
      <color rgb="FFF4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233983</xdr:colOff>
      <xdr:row>5</xdr:row>
      <xdr:rowOff>168966</xdr:rowOff>
    </xdr:from>
    <xdr:to>
      <xdr:col>16</xdr:col>
      <xdr:colOff>537983</xdr:colOff>
      <xdr:row>16</xdr:row>
      <xdr:rowOff>95415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57E318A-A579-A990-3FF3-BCAC067FF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9714809" y="1416879"/>
          <a:ext cx="6400000" cy="1930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</xdr:colOff>
      <xdr:row>3</xdr:row>
      <xdr:rowOff>3175</xdr:rowOff>
    </xdr:from>
    <xdr:to>
      <xdr:col>10</xdr:col>
      <xdr:colOff>2225675</xdr:colOff>
      <xdr:row>22</xdr:row>
      <xdr:rowOff>120650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AD58EB1-F8EC-5E76-4B77-C5B4EF59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3200" y="606425"/>
          <a:ext cx="6753225" cy="413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163286</xdr:colOff>
      <xdr:row>7</xdr:row>
      <xdr:rowOff>95250</xdr:rowOff>
    </xdr:from>
    <xdr:to>
      <xdr:col>22</xdr:col>
      <xdr:colOff>128886</xdr:colOff>
      <xdr:row>15</xdr:row>
      <xdr:rowOff>20559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D2CE633-3784-01A0-5533-F37A7839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6667764" y="1967120"/>
          <a:ext cx="6773905" cy="1383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16</xdr:col>
      <xdr:colOff>19050</xdr:colOff>
      <xdr:row>33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E66E99-C365-8E00-8DCC-AA66B68C4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3752850"/>
          <a:ext cx="661987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E1B8-5E25-4CF7-9C9D-B0D8863A6528}">
  <dimension ref="A1:I37"/>
  <sheetViews>
    <sheetView tabSelected="1" zoomScale="115" zoomScaleNormal="115" workbookViewId="0"/>
  </sheetViews>
  <sheetFormatPr baseColWidth="10" defaultRowHeight="14.5" x14ac:dyDescent="0.35"/>
  <cols>
    <col min="1" max="1" width="12" bestFit="1" customWidth="1"/>
    <col min="2" max="2" width="7.36328125" bestFit="1" customWidth="1"/>
    <col min="3" max="3" width="30.08984375" bestFit="1" customWidth="1"/>
    <col min="4" max="4" width="18.90625" customWidth="1"/>
    <col min="5" max="5" width="15.90625" bestFit="1" customWidth="1"/>
    <col min="6" max="6" width="16.453125" bestFit="1" customWidth="1"/>
    <col min="7" max="7" width="20" customWidth="1"/>
    <col min="8" max="8" width="15" customWidth="1"/>
  </cols>
  <sheetData>
    <row r="1" spans="1:9" s="19" customFormat="1" ht="18.5" x14ac:dyDescent="0.45">
      <c r="A1" s="12" t="s">
        <v>152</v>
      </c>
    </row>
    <row r="2" spans="1:9" x14ac:dyDescent="0.35">
      <c r="A2" t="s">
        <v>143</v>
      </c>
      <c r="G2" s="34" t="s">
        <v>151</v>
      </c>
      <c r="H2">
        <v>1.05</v>
      </c>
    </row>
    <row r="4" spans="1:9" ht="36.75" customHeight="1" x14ac:dyDescent="0.35">
      <c r="A4" s="36" t="s">
        <v>62</v>
      </c>
      <c r="B4" s="37" t="s">
        <v>114</v>
      </c>
      <c r="C4" s="37" t="s">
        <v>65</v>
      </c>
      <c r="D4" s="36" t="s">
        <v>115</v>
      </c>
      <c r="E4" s="36" t="s">
        <v>116</v>
      </c>
      <c r="F4" s="15" t="s">
        <v>144</v>
      </c>
      <c r="G4" s="36" t="s">
        <v>149</v>
      </c>
      <c r="H4" s="36" t="s">
        <v>150</v>
      </c>
    </row>
    <row r="5" spans="1:9" x14ac:dyDescent="0.35">
      <c r="A5" s="20">
        <v>44949</v>
      </c>
      <c r="B5" t="s">
        <v>117</v>
      </c>
      <c r="C5" t="s">
        <v>125</v>
      </c>
      <c r="D5" s="5">
        <v>10310</v>
      </c>
      <c r="E5" s="5">
        <v>10018</v>
      </c>
      <c r="F5" s="5"/>
      <c r="G5" s="64">
        <v>200</v>
      </c>
      <c r="H5" s="65">
        <f>G5*$H$2</f>
        <v>210</v>
      </c>
      <c r="I5" s="66" t="str">
        <f ca="1">_xlfn.FORMULATEXT(H5)</f>
        <v>=G5*$H$2</v>
      </c>
    </row>
    <row r="6" spans="1:9" x14ac:dyDescent="0.35">
      <c r="A6" s="20">
        <v>44961</v>
      </c>
      <c r="B6" t="s">
        <v>117</v>
      </c>
      <c r="C6" t="s">
        <v>122</v>
      </c>
      <c r="D6" s="5">
        <v>4693</v>
      </c>
      <c r="E6" s="5"/>
      <c r="F6" s="5"/>
      <c r="G6" s="64">
        <v>150</v>
      </c>
      <c r="H6" s="65">
        <f t="shared" ref="H6:H30" si="0">G6*$H$2</f>
        <v>157.5</v>
      </c>
    </row>
    <row r="7" spans="1:9" x14ac:dyDescent="0.35">
      <c r="A7" s="20">
        <v>44963</v>
      </c>
      <c r="B7" t="s">
        <v>117</v>
      </c>
      <c r="C7" t="s">
        <v>126</v>
      </c>
      <c r="D7" s="5">
        <v>5404</v>
      </c>
      <c r="E7" s="5">
        <v>4677</v>
      </c>
      <c r="F7" s="5"/>
      <c r="G7" s="64">
        <v>100</v>
      </c>
      <c r="H7" s="65">
        <f t="shared" si="0"/>
        <v>105</v>
      </c>
    </row>
    <row r="8" spans="1:9" x14ac:dyDescent="0.35">
      <c r="A8" s="20">
        <v>44969</v>
      </c>
      <c r="B8" t="s">
        <v>117</v>
      </c>
      <c r="C8" t="s">
        <v>125</v>
      </c>
      <c r="D8" s="5">
        <v>34176</v>
      </c>
      <c r="E8" s="5">
        <v>4544</v>
      </c>
      <c r="F8" s="5"/>
      <c r="G8" s="64">
        <v>150</v>
      </c>
      <c r="H8" s="65">
        <f t="shared" si="0"/>
        <v>157.5</v>
      </c>
    </row>
    <row r="9" spans="1:9" x14ac:dyDescent="0.35">
      <c r="A9" s="20">
        <v>44969</v>
      </c>
      <c r="B9" t="s">
        <v>117</v>
      </c>
      <c r="C9" t="s">
        <v>127</v>
      </c>
      <c r="D9" s="5">
        <v>23352</v>
      </c>
      <c r="E9" s="5">
        <v>5575</v>
      </c>
      <c r="F9" s="5"/>
      <c r="G9" s="64">
        <v>150</v>
      </c>
      <c r="H9" s="65">
        <f t="shared" si="0"/>
        <v>157.5</v>
      </c>
    </row>
    <row r="10" spans="1:9" x14ac:dyDescent="0.35">
      <c r="A10" s="20">
        <v>45009</v>
      </c>
      <c r="B10" t="s">
        <v>117</v>
      </c>
      <c r="C10" t="s">
        <v>128</v>
      </c>
      <c r="D10" s="5">
        <v>13456</v>
      </c>
      <c r="E10" s="5">
        <v>373</v>
      </c>
      <c r="F10" s="5"/>
      <c r="G10" s="64">
        <v>100</v>
      </c>
      <c r="H10" s="65">
        <f t="shared" si="0"/>
        <v>105</v>
      </c>
    </row>
    <row r="11" spans="1:9" x14ac:dyDescent="0.35">
      <c r="A11" s="20">
        <v>45015</v>
      </c>
      <c r="B11" t="s">
        <v>118</v>
      </c>
      <c r="C11" t="s">
        <v>129</v>
      </c>
      <c r="D11" s="5">
        <v>10928</v>
      </c>
      <c r="E11" s="5"/>
      <c r="F11" s="5">
        <v>312</v>
      </c>
      <c r="G11" s="64">
        <v>100</v>
      </c>
      <c r="H11" s="65">
        <f t="shared" si="0"/>
        <v>105</v>
      </c>
    </row>
    <row r="12" spans="1:9" x14ac:dyDescent="0.35">
      <c r="A12" s="20">
        <v>45021</v>
      </c>
      <c r="B12" t="s">
        <v>117</v>
      </c>
      <c r="C12" t="s">
        <v>39</v>
      </c>
      <c r="D12" s="5">
        <v>4838</v>
      </c>
      <c r="E12" s="5"/>
      <c r="F12" s="5"/>
      <c r="G12" s="64">
        <v>150</v>
      </c>
      <c r="H12" s="65">
        <f t="shared" si="0"/>
        <v>157.5</v>
      </c>
    </row>
    <row r="13" spans="1:9" x14ac:dyDescent="0.35">
      <c r="A13" s="20">
        <v>45022</v>
      </c>
      <c r="B13" t="s">
        <v>117</v>
      </c>
      <c r="C13" t="s">
        <v>130</v>
      </c>
      <c r="D13" s="5">
        <v>12304</v>
      </c>
      <c r="E13" s="5">
        <v>2355</v>
      </c>
      <c r="F13" s="5"/>
      <c r="G13" s="64">
        <v>39.11</v>
      </c>
      <c r="H13" s="65">
        <f t="shared" si="0"/>
        <v>41.0655</v>
      </c>
    </row>
    <row r="14" spans="1:9" x14ac:dyDescent="0.35">
      <c r="A14" s="20">
        <v>45031</v>
      </c>
      <c r="B14" t="s">
        <v>117</v>
      </c>
      <c r="C14" t="s">
        <v>125</v>
      </c>
      <c r="D14" s="5">
        <v>21552</v>
      </c>
      <c r="E14" s="5">
        <v>4601</v>
      </c>
      <c r="F14" s="5"/>
      <c r="G14" s="64">
        <v>100</v>
      </c>
      <c r="H14" s="65">
        <f t="shared" si="0"/>
        <v>105</v>
      </c>
    </row>
    <row r="15" spans="1:9" x14ac:dyDescent="0.35">
      <c r="A15" s="20">
        <v>45031</v>
      </c>
      <c r="B15" t="s">
        <v>117</v>
      </c>
      <c r="C15" t="s">
        <v>120</v>
      </c>
      <c r="D15" s="5">
        <v>22340</v>
      </c>
      <c r="E15" s="5">
        <v>4501</v>
      </c>
      <c r="F15" s="5"/>
      <c r="G15" s="64">
        <v>100</v>
      </c>
      <c r="H15" s="65">
        <f t="shared" si="0"/>
        <v>105</v>
      </c>
    </row>
    <row r="16" spans="1:9" x14ac:dyDescent="0.35">
      <c r="A16" s="20">
        <v>45032</v>
      </c>
      <c r="B16" t="s">
        <v>118</v>
      </c>
      <c r="C16" t="s">
        <v>131</v>
      </c>
      <c r="D16" s="5">
        <v>10479</v>
      </c>
      <c r="E16" s="5"/>
      <c r="F16" s="5">
        <v>209</v>
      </c>
      <c r="G16" s="64">
        <v>50</v>
      </c>
      <c r="H16" s="65">
        <f t="shared" si="0"/>
        <v>52.5</v>
      </c>
    </row>
    <row r="17" spans="1:8" x14ac:dyDescent="0.35">
      <c r="A17" s="20">
        <v>45145</v>
      </c>
      <c r="B17" t="s">
        <v>117</v>
      </c>
      <c r="C17" t="s">
        <v>132</v>
      </c>
      <c r="D17" s="5">
        <v>1965</v>
      </c>
      <c r="E17" s="5">
        <v>1813</v>
      </c>
      <c r="F17" s="5"/>
      <c r="G17" s="64">
        <v>150</v>
      </c>
      <c r="H17" s="65">
        <f t="shared" si="0"/>
        <v>157.5</v>
      </c>
    </row>
    <row r="18" spans="1:8" x14ac:dyDescent="0.35">
      <c r="A18" s="20">
        <v>45188</v>
      </c>
      <c r="B18" t="s">
        <v>117</v>
      </c>
      <c r="C18" t="s">
        <v>39</v>
      </c>
      <c r="D18" s="5">
        <v>4951</v>
      </c>
      <c r="E18" s="5"/>
      <c r="F18" s="5"/>
      <c r="G18" s="64">
        <v>150</v>
      </c>
      <c r="H18" s="65">
        <f t="shared" si="0"/>
        <v>157.5</v>
      </c>
    </row>
    <row r="19" spans="1:8" x14ac:dyDescent="0.35">
      <c r="A19" s="20">
        <v>45201</v>
      </c>
      <c r="B19" t="s">
        <v>117</v>
      </c>
      <c r="C19" t="s">
        <v>39</v>
      </c>
      <c r="D19" s="5">
        <v>71312</v>
      </c>
      <c r="E19" s="5">
        <v>19883</v>
      </c>
      <c r="F19" s="5"/>
      <c r="G19" s="64">
        <v>500</v>
      </c>
      <c r="H19" s="65">
        <f t="shared" si="0"/>
        <v>525</v>
      </c>
    </row>
    <row r="20" spans="1:8" x14ac:dyDescent="0.35">
      <c r="A20" s="20">
        <v>45208</v>
      </c>
      <c r="B20" t="s">
        <v>117</v>
      </c>
      <c r="C20" t="s">
        <v>73</v>
      </c>
      <c r="D20" s="5">
        <v>16848</v>
      </c>
      <c r="E20" s="5">
        <v>2308</v>
      </c>
      <c r="F20" s="5"/>
      <c r="G20" s="64">
        <v>200</v>
      </c>
      <c r="H20" s="65">
        <f t="shared" si="0"/>
        <v>210</v>
      </c>
    </row>
    <row r="21" spans="1:8" x14ac:dyDescent="0.35">
      <c r="A21" s="20">
        <v>45208</v>
      </c>
      <c r="B21" t="s">
        <v>117</v>
      </c>
      <c r="C21" t="s">
        <v>119</v>
      </c>
      <c r="D21" s="5">
        <v>24894</v>
      </c>
      <c r="E21" s="5">
        <v>2980</v>
      </c>
      <c r="F21" s="5"/>
      <c r="G21" s="64">
        <v>200</v>
      </c>
      <c r="H21" s="65">
        <f t="shared" si="0"/>
        <v>210</v>
      </c>
    </row>
    <row r="22" spans="1:8" x14ac:dyDescent="0.35">
      <c r="A22" s="20">
        <v>45208</v>
      </c>
      <c r="B22" t="s">
        <v>117</v>
      </c>
      <c r="C22" t="s">
        <v>120</v>
      </c>
      <c r="D22" s="5">
        <v>16004</v>
      </c>
      <c r="E22" s="5">
        <v>2566</v>
      </c>
      <c r="F22" s="5"/>
      <c r="G22" s="64">
        <v>200</v>
      </c>
      <c r="H22" s="65">
        <f t="shared" si="0"/>
        <v>210</v>
      </c>
    </row>
    <row r="23" spans="1:8" x14ac:dyDescent="0.35">
      <c r="A23" s="20">
        <v>45216</v>
      </c>
      <c r="B23" t="s">
        <v>118</v>
      </c>
      <c r="C23" t="s">
        <v>73</v>
      </c>
      <c r="D23" s="5">
        <v>7032</v>
      </c>
      <c r="E23" s="5"/>
      <c r="F23" s="5">
        <v>470</v>
      </c>
      <c r="G23" s="64">
        <v>60</v>
      </c>
      <c r="H23" s="65">
        <f t="shared" si="0"/>
        <v>63</v>
      </c>
    </row>
    <row r="24" spans="1:8" x14ac:dyDescent="0.35">
      <c r="A24" s="20">
        <v>45241</v>
      </c>
      <c r="B24" t="s">
        <v>117</v>
      </c>
      <c r="C24" t="s">
        <v>133</v>
      </c>
      <c r="D24" s="5">
        <v>1232</v>
      </c>
      <c r="E24" s="5"/>
      <c r="F24" s="5"/>
      <c r="G24" s="64">
        <v>80</v>
      </c>
      <c r="H24" s="65">
        <f t="shared" si="0"/>
        <v>84</v>
      </c>
    </row>
    <row r="25" spans="1:8" x14ac:dyDescent="0.35">
      <c r="A25" s="20">
        <v>45249</v>
      </c>
      <c r="B25" t="s">
        <v>117</v>
      </c>
      <c r="C25" t="s">
        <v>121</v>
      </c>
      <c r="D25" s="5">
        <v>6344</v>
      </c>
      <c r="E25" s="5">
        <v>2966</v>
      </c>
      <c r="F25" s="5"/>
      <c r="G25" s="64">
        <v>100</v>
      </c>
      <c r="H25" s="65">
        <f t="shared" si="0"/>
        <v>105</v>
      </c>
    </row>
    <row r="26" spans="1:8" x14ac:dyDescent="0.35">
      <c r="A26" s="20">
        <v>45249</v>
      </c>
      <c r="B26" t="s">
        <v>117</v>
      </c>
      <c r="C26" t="s">
        <v>75</v>
      </c>
      <c r="D26" s="5">
        <v>21300</v>
      </c>
      <c r="E26" s="5">
        <v>3702</v>
      </c>
      <c r="F26" s="5"/>
      <c r="G26" s="64">
        <v>100</v>
      </c>
      <c r="H26" s="65">
        <f t="shared" si="0"/>
        <v>105</v>
      </c>
    </row>
    <row r="27" spans="1:8" x14ac:dyDescent="0.35">
      <c r="A27" s="20">
        <v>45249</v>
      </c>
      <c r="B27" t="s">
        <v>117</v>
      </c>
      <c r="C27" t="s">
        <v>123</v>
      </c>
      <c r="D27" s="5">
        <v>3426</v>
      </c>
      <c r="E27" s="5">
        <v>2132</v>
      </c>
      <c r="F27" s="5"/>
      <c r="G27" s="64">
        <v>60</v>
      </c>
      <c r="H27" s="65">
        <f t="shared" si="0"/>
        <v>63</v>
      </c>
    </row>
    <row r="28" spans="1:8" x14ac:dyDescent="0.35">
      <c r="A28" s="20">
        <v>45262</v>
      </c>
      <c r="B28" t="s">
        <v>117</v>
      </c>
      <c r="C28" t="s">
        <v>124</v>
      </c>
      <c r="D28" s="5">
        <v>3860</v>
      </c>
      <c r="E28" s="5">
        <v>3470</v>
      </c>
      <c r="F28" s="5"/>
      <c r="G28" s="64">
        <v>60</v>
      </c>
      <c r="H28" s="65">
        <f t="shared" si="0"/>
        <v>63</v>
      </c>
    </row>
    <row r="29" spans="1:8" x14ac:dyDescent="0.35">
      <c r="A29" s="20">
        <v>45264</v>
      </c>
      <c r="B29" t="s">
        <v>117</v>
      </c>
      <c r="C29" t="s">
        <v>122</v>
      </c>
      <c r="D29" s="5">
        <v>4812</v>
      </c>
      <c r="E29" s="5">
        <v>3652</v>
      </c>
      <c r="F29" s="5"/>
      <c r="G29" s="64">
        <v>127.27</v>
      </c>
      <c r="H29" s="65">
        <f t="shared" si="0"/>
        <v>133.6335</v>
      </c>
    </row>
    <row r="30" spans="1:8" x14ac:dyDescent="0.35">
      <c r="A30" s="20">
        <v>45265</v>
      </c>
      <c r="B30" t="s">
        <v>117</v>
      </c>
      <c r="C30" t="s">
        <v>122</v>
      </c>
      <c r="D30" s="5">
        <v>16740</v>
      </c>
      <c r="E30" s="5">
        <v>16338</v>
      </c>
      <c r="F30" s="5"/>
      <c r="G30" s="64">
        <v>500</v>
      </c>
      <c r="H30" s="65">
        <f t="shared" si="0"/>
        <v>525</v>
      </c>
    </row>
    <row r="31" spans="1:8" x14ac:dyDescent="0.35">
      <c r="D31" s="5"/>
      <c r="E31" s="5"/>
      <c r="F31" s="5"/>
      <c r="G31" s="64"/>
    </row>
    <row r="32" spans="1:8" x14ac:dyDescent="0.35">
      <c r="A32" s="34" t="s">
        <v>6</v>
      </c>
      <c r="D32" s="5">
        <f>SUM(D5:D30)</f>
        <v>374552</v>
      </c>
      <c r="E32" s="5"/>
      <c r="F32" s="5"/>
      <c r="G32" s="64">
        <f>SUM(G5:G31)</f>
        <v>3876.3799999999997</v>
      </c>
    </row>
    <row r="33" spans="1:6" x14ac:dyDescent="0.35">
      <c r="D33" s="5"/>
      <c r="E33" s="5"/>
      <c r="F33" s="5"/>
    </row>
    <row r="34" spans="1:6" x14ac:dyDescent="0.35">
      <c r="A34" s="34" t="s">
        <v>145</v>
      </c>
      <c r="B34" s="34"/>
      <c r="D34" s="38">
        <f>AVERAGE(D5:D30)</f>
        <v>14405.846153846154</v>
      </c>
      <c r="E34" s="38">
        <f>AVERAGE(E5:E30)</f>
        <v>5181.7894736842109</v>
      </c>
      <c r="F34" s="38">
        <f>AVERAGE(F5:F30)</f>
        <v>330.33333333333331</v>
      </c>
    </row>
    <row r="35" spans="1:6" x14ac:dyDescent="0.35">
      <c r="D35" s="63" t="str">
        <f ca="1">_xlfn.FORMULATEXT(D34)</f>
        <v>=MITTELWERT(D5:D30)</v>
      </c>
      <c r="E35" s="5"/>
      <c r="F35" s="5"/>
    </row>
    <row r="36" spans="1:6" x14ac:dyDescent="0.35">
      <c r="E36" s="63" t="str">
        <f ca="1">_xlfn.FORMULATEXT(E34)</f>
        <v>=MITTELWERT(E5:E30)</v>
      </c>
    </row>
    <row r="37" spans="1:6" x14ac:dyDescent="0.35">
      <c r="F37" s="63" t="str">
        <f ca="1">_xlfn.FORMULATEXT(F34)</f>
        <v>=MITTELWERT(F5:F30)</v>
      </c>
    </row>
  </sheetData>
  <sortState xmlns:xlrd2="http://schemas.microsoft.com/office/spreadsheetml/2017/richdata2" ref="A5:G30">
    <sortCondition ref="A8:A30"/>
  </sortState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3E90F-B24C-43F3-A7D4-CC0F37C0DD17}">
  <dimension ref="A1:G38"/>
  <sheetViews>
    <sheetView workbookViewId="0"/>
  </sheetViews>
  <sheetFormatPr baseColWidth="10" defaultColWidth="32.453125" defaultRowHeight="14.5" x14ac:dyDescent="0.35"/>
  <cols>
    <col min="1" max="1" width="50.08984375" customWidth="1"/>
    <col min="2" max="2" width="11.54296875" bestFit="1" customWidth="1"/>
    <col min="3" max="3" width="11.08984375" bestFit="1" customWidth="1"/>
    <col min="4" max="4" width="12.08984375" customWidth="1"/>
    <col min="5" max="5" width="12.6328125" customWidth="1"/>
    <col min="6" max="6" width="6.08984375" customWidth="1"/>
    <col min="7" max="7" width="20.90625" customWidth="1"/>
    <col min="8" max="8" width="5.6328125" customWidth="1"/>
    <col min="9" max="9" width="32.453125" customWidth="1"/>
  </cols>
  <sheetData>
    <row r="1" spans="1:7" ht="18.5" x14ac:dyDescent="0.45">
      <c r="A1" s="12" t="s">
        <v>139</v>
      </c>
    </row>
    <row r="2" spans="1:7" x14ac:dyDescent="0.35">
      <c r="A2" t="s">
        <v>135</v>
      </c>
    </row>
    <row r="4" spans="1:7" s="1" customFormat="1" ht="55.5" customHeight="1" x14ac:dyDescent="0.35">
      <c r="A4" s="22" t="s">
        <v>140</v>
      </c>
      <c r="B4" s="51" t="s">
        <v>136</v>
      </c>
      <c r="C4" s="51" t="s">
        <v>154</v>
      </c>
      <c r="D4" s="51" t="s">
        <v>159</v>
      </c>
      <c r="E4" s="51" t="s">
        <v>47</v>
      </c>
      <c r="F4" s="52"/>
      <c r="G4" s="51" t="s">
        <v>153</v>
      </c>
    </row>
    <row r="5" spans="1:7" x14ac:dyDescent="0.35">
      <c r="A5" t="s">
        <v>9</v>
      </c>
      <c r="B5" s="5">
        <v>2236</v>
      </c>
      <c r="C5" s="5">
        <v>141</v>
      </c>
      <c r="D5" s="67">
        <f>C5/B5</f>
        <v>6.3059033989266544E-2</v>
      </c>
      <c r="E5" s="40" t="str">
        <f>IF(D5&lt;0.05,"chancenlos",IF(D5&gt;0.5,"ok","zu tief"))</f>
        <v>zu tief</v>
      </c>
      <c r="G5" s="2">
        <v>0.12611806797853309</v>
      </c>
    </row>
    <row r="6" spans="1:7" x14ac:dyDescent="0.35">
      <c r="A6" t="s">
        <v>148</v>
      </c>
      <c r="B6" s="5">
        <v>246</v>
      </c>
      <c r="C6" s="5">
        <v>27</v>
      </c>
      <c r="D6" s="67">
        <f t="shared" ref="D6:D36" si="0">C6/B6</f>
        <v>0.10975609756097561</v>
      </c>
      <c r="E6" s="40" t="str">
        <f t="shared" ref="E6:E36" si="1">IF(D6&lt;0.05,"chancenlos",IF(D6&gt;0.5,"ok","zu tief"))</f>
        <v>zu tief</v>
      </c>
      <c r="G6" s="2">
        <v>0.21951219512195122</v>
      </c>
    </row>
    <row r="7" spans="1:7" x14ac:dyDescent="0.35">
      <c r="A7" t="s">
        <v>147</v>
      </c>
      <c r="B7" s="5">
        <v>796</v>
      </c>
      <c r="C7" s="5">
        <v>108</v>
      </c>
      <c r="D7" s="67">
        <f t="shared" si="0"/>
        <v>0.135678391959799</v>
      </c>
      <c r="E7" s="40" t="str">
        <f t="shared" si="1"/>
        <v>zu tief</v>
      </c>
      <c r="G7" s="2">
        <v>0.271356783919598</v>
      </c>
    </row>
    <row r="8" spans="1:7" x14ac:dyDescent="0.35">
      <c r="A8" t="s">
        <v>10</v>
      </c>
      <c r="B8" s="5">
        <v>307</v>
      </c>
      <c r="C8" s="5">
        <v>4</v>
      </c>
      <c r="D8" s="67">
        <f t="shared" si="0"/>
        <v>1.3029315960912053E-2</v>
      </c>
      <c r="E8" s="40" t="str">
        <f t="shared" si="1"/>
        <v>chancenlos</v>
      </c>
      <c r="G8" s="2">
        <v>2.6058631921824105E-2</v>
      </c>
    </row>
    <row r="9" spans="1:7" x14ac:dyDescent="0.35">
      <c r="A9" t="s">
        <v>11</v>
      </c>
      <c r="B9" s="5">
        <v>49</v>
      </c>
      <c r="C9" s="5">
        <v>3</v>
      </c>
      <c r="D9" s="67">
        <f t="shared" si="0"/>
        <v>6.1224489795918366E-2</v>
      </c>
      <c r="E9" s="40" t="str">
        <f t="shared" si="1"/>
        <v>zu tief</v>
      </c>
      <c r="G9" s="2">
        <v>0.12244897959183673</v>
      </c>
    </row>
    <row r="10" spans="1:7" x14ac:dyDescent="0.35">
      <c r="A10" t="s">
        <v>12</v>
      </c>
      <c r="B10" s="5">
        <v>15</v>
      </c>
      <c r="C10" s="5">
        <v>3</v>
      </c>
      <c r="D10" s="67">
        <f t="shared" si="0"/>
        <v>0.2</v>
      </c>
      <c r="E10" s="40" t="str">
        <f t="shared" si="1"/>
        <v>zu tief</v>
      </c>
      <c r="G10" s="2">
        <v>0.4</v>
      </c>
    </row>
    <row r="11" spans="1:7" x14ac:dyDescent="0.35">
      <c r="A11" t="s">
        <v>13</v>
      </c>
      <c r="B11" s="5">
        <v>45</v>
      </c>
      <c r="C11" s="5">
        <v>0</v>
      </c>
      <c r="D11" s="67">
        <f t="shared" si="0"/>
        <v>0</v>
      </c>
      <c r="E11" s="40" t="str">
        <f t="shared" si="1"/>
        <v>chancenlos</v>
      </c>
      <c r="G11" s="2">
        <v>0</v>
      </c>
    </row>
    <row r="12" spans="1:7" x14ac:dyDescent="0.35">
      <c r="A12" t="s">
        <v>14</v>
      </c>
      <c r="B12" s="5">
        <v>17</v>
      </c>
      <c r="C12" s="5">
        <v>0</v>
      </c>
      <c r="D12" s="67">
        <f t="shared" si="0"/>
        <v>0</v>
      </c>
      <c r="E12" s="40" t="str">
        <f t="shared" si="1"/>
        <v>chancenlos</v>
      </c>
      <c r="G12" s="2">
        <v>0</v>
      </c>
    </row>
    <row r="13" spans="1:7" x14ac:dyDescent="0.35">
      <c r="A13" t="s">
        <v>15</v>
      </c>
      <c r="B13" s="5">
        <v>16</v>
      </c>
      <c r="C13" s="5">
        <v>2</v>
      </c>
      <c r="D13" s="67">
        <f t="shared" si="0"/>
        <v>0.125</v>
      </c>
      <c r="E13" s="40" t="str">
        <f t="shared" si="1"/>
        <v>zu tief</v>
      </c>
      <c r="G13" s="2">
        <v>0.25</v>
      </c>
    </row>
    <row r="14" spans="1:7" x14ac:dyDescent="0.35">
      <c r="A14" s="11" t="s">
        <v>33</v>
      </c>
      <c r="B14" s="5">
        <v>401</v>
      </c>
      <c r="C14" s="5">
        <v>25</v>
      </c>
      <c r="D14" s="67">
        <f t="shared" si="0"/>
        <v>6.2344139650872821E-2</v>
      </c>
      <c r="E14" s="40" t="str">
        <f t="shared" si="1"/>
        <v>zu tief</v>
      </c>
      <c r="G14" s="2">
        <v>0.12468827930174564</v>
      </c>
    </row>
    <row r="15" spans="1:7" x14ac:dyDescent="0.35">
      <c r="A15" s="11" t="s">
        <v>34</v>
      </c>
      <c r="B15" s="5">
        <v>543</v>
      </c>
      <c r="C15" s="5">
        <v>252</v>
      </c>
      <c r="D15" s="67">
        <f t="shared" si="0"/>
        <v>0.46408839779005523</v>
      </c>
      <c r="E15" s="40" t="str">
        <f t="shared" si="1"/>
        <v>zu tief</v>
      </c>
      <c r="G15" s="2">
        <v>0.92817679558011046</v>
      </c>
    </row>
    <row r="16" spans="1:7" x14ac:dyDescent="0.35">
      <c r="A16" s="11" t="s">
        <v>35</v>
      </c>
      <c r="B16" s="5">
        <v>433</v>
      </c>
      <c r="C16" s="5">
        <v>22</v>
      </c>
      <c r="D16" s="67">
        <f t="shared" si="0"/>
        <v>5.0808314087759814E-2</v>
      </c>
      <c r="E16" s="40" t="str">
        <f t="shared" si="1"/>
        <v>zu tief</v>
      </c>
      <c r="G16" s="2">
        <v>0.10161662817551963</v>
      </c>
    </row>
    <row r="17" spans="1:7" x14ac:dyDescent="0.35">
      <c r="A17" s="11" t="s">
        <v>36</v>
      </c>
      <c r="B17" s="5">
        <v>94</v>
      </c>
      <c r="C17" s="5">
        <v>6</v>
      </c>
      <c r="D17" s="67">
        <f t="shared" si="0"/>
        <v>6.3829787234042548E-2</v>
      </c>
      <c r="E17" s="40" t="str">
        <f t="shared" si="1"/>
        <v>zu tief</v>
      </c>
      <c r="G17" s="2">
        <v>0.1276595744680851</v>
      </c>
    </row>
    <row r="18" spans="1:7" x14ac:dyDescent="0.35">
      <c r="A18" s="11" t="s">
        <v>37</v>
      </c>
      <c r="B18" s="5">
        <v>513</v>
      </c>
      <c r="C18" s="5">
        <v>67</v>
      </c>
      <c r="D18" s="67">
        <f t="shared" si="0"/>
        <v>0.13060428849902533</v>
      </c>
      <c r="E18" s="40" t="str">
        <f t="shared" si="1"/>
        <v>zu tief</v>
      </c>
      <c r="G18" s="2">
        <v>0.26120857699805067</v>
      </c>
    </row>
    <row r="19" spans="1:7" x14ac:dyDescent="0.35">
      <c r="A19" s="11" t="s">
        <v>38</v>
      </c>
      <c r="B19" s="5">
        <v>1534</v>
      </c>
      <c r="C19" s="5">
        <v>31</v>
      </c>
      <c r="D19" s="67">
        <f t="shared" si="0"/>
        <v>2.0208604954367666E-2</v>
      </c>
      <c r="E19" s="40" t="str">
        <f t="shared" si="1"/>
        <v>chancenlos</v>
      </c>
      <c r="G19" s="2">
        <v>4.0417209908735333E-2</v>
      </c>
    </row>
    <row r="20" spans="1:7" x14ac:dyDescent="0.35">
      <c r="A20" s="11" t="s">
        <v>39</v>
      </c>
      <c r="B20" s="5">
        <v>698</v>
      </c>
      <c r="C20" s="5">
        <v>125</v>
      </c>
      <c r="D20" s="67">
        <f t="shared" si="0"/>
        <v>0.17908309455587393</v>
      </c>
      <c r="E20" s="40" t="str">
        <f t="shared" si="1"/>
        <v>zu tief</v>
      </c>
      <c r="G20" s="2">
        <v>0.35816618911174786</v>
      </c>
    </row>
    <row r="21" spans="1:7" x14ac:dyDescent="0.35">
      <c r="A21" s="11" t="s">
        <v>40</v>
      </c>
      <c r="B21" s="5">
        <v>527</v>
      </c>
      <c r="C21" s="5">
        <v>129</v>
      </c>
      <c r="D21" s="67">
        <f t="shared" si="0"/>
        <v>0.24478178368121442</v>
      </c>
      <c r="E21" s="40" t="str">
        <f t="shared" si="1"/>
        <v>zu tief</v>
      </c>
      <c r="G21" s="2">
        <v>0.48956356736242884</v>
      </c>
    </row>
    <row r="22" spans="1:7" x14ac:dyDescent="0.35">
      <c r="A22" s="11" t="s">
        <v>41</v>
      </c>
      <c r="B22" s="5">
        <v>8483</v>
      </c>
      <c r="C22" s="5">
        <v>3921</v>
      </c>
      <c r="D22" s="67">
        <f t="shared" si="0"/>
        <v>0.46221855475657198</v>
      </c>
      <c r="E22" s="40" t="str">
        <f t="shared" si="1"/>
        <v>zu tief</v>
      </c>
      <c r="G22" s="2">
        <v>0.92443710951314395</v>
      </c>
    </row>
    <row r="23" spans="1:7" x14ac:dyDescent="0.35">
      <c r="A23" s="11" t="s">
        <v>45</v>
      </c>
      <c r="B23" s="5">
        <v>6551</v>
      </c>
      <c r="C23" s="5">
        <v>1579</v>
      </c>
      <c r="D23" s="67">
        <f t="shared" si="0"/>
        <v>0.2410319035261792</v>
      </c>
      <c r="E23" s="40" t="str">
        <f t="shared" si="1"/>
        <v>zu tief</v>
      </c>
      <c r="G23" s="2">
        <v>0.48206380705235841</v>
      </c>
    </row>
    <row r="24" spans="1:7" x14ac:dyDescent="0.35">
      <c r="A24" s="11" t="s">
        <v>42</v>
      </c>
      <c r="B24" s="5">
        <v>1590</v>
      </c>
      <c r="C24" s="5">
        <v>318</v>
      </c>
      <c r="D24" s="67">
        <f t="shared" si="0"/>
        <v>0.2</v>
      </c>
      <c r="E24" s="40" t="str">
        <f t="shared" si="1"/>
        <v>zu tief</v>
      </c>
      <c r="G24" s="2">
        <v>0.4</v>
      </c>
    </row>
    <row r="25" spans="1:7" x14ac:dyDescent="0.35">
      <c r="A25" s="11" t="s">
        <v>43</v>
      </c>
      <c r="B25" s="5">
        <v>840</v>
      </c>
      <c r="C25" s="5">
        <v>211</v>
      </c>
      <c r="D25" s="67">
        <f t="shared" si="0"/>
        <v>0.25119047619047619</v>
      </c>
      <c r="E25" s="40" t="str">
        <f t="shared" si="1"/>
        <v>zu tief</v>
      </c>
      <c r="G25" s="2">
        <v>0.50238095238095237</v>
      </c>
    </row>
    <row r="26" spans="1:7" x14ac:dyDescent="0.35">
      <c r="A26" t="s">
        <v>17</v>
      </c>
      <c r="B26" s="5">
        <v>2045</v>
      </c>
      <c r="C26" s="5">
        <v>1260</v>
      </c>
      <c r="D26" s="67">
        <f t="shared" si="0"/>
        <v>0.61613691931540338</v>
      </c>
      <c r="E26" s="40" t="str">
        <f t="shared" si="1"/>
        <v>ok</v>
      </c>
      <c r="G26" s="2">
        <v>1.2322738386308068</v>
      </c>
    </row>
    <row r="27" spans="1:7" x14ac:dyDescent="0.35">
      <c r="A27" t="s">
        <v>18</v>
      </c>
      <c r="B27" s="5">
        <v>1588</v>
      </c>
      <c r="C27" s="5">
        <v>54</v>
      </c>
      <c r="D27" s="67">
        <f t="shared" si="0"/>
        <v>3.4005037783375318E-2</v>
      </c>
      <c r="E27" s="40" t="str">
        <f t="shared" si="1"/>
        <v>chancenlos</v>
      </c>
      <c r="G27" s="2">
        <v>6.8010075566750636E-2</v>
      </c>
    </row>
    <row r="28" spans="1:7" x14ac:dyDescent="0.35">
      <c r="A28" t="s">
        <v>19</v>
      </c>
      <c r="B28" s="5">
        <v>110</v>
      </c>
      <c r="C28" s="5">
        <v>6</v>
      </c>
      <c r="D28" s="67">
        <f t="shared" si="0"/>
        <v>5.4545454545454543E-2</v>
      </c>
      <c r="E28" s="40" t="str">
        <f t="shared" si="1"/>
        <v>zu tief</v>
      </c>
      <c r="G28" s="2">
        <v>0.10909090909090909</v>
      </c>
    </row>
    <row r="29" spans="1:7" x14ac:dyDescent="0.35">
      <c r="A29" t="s">
        <v>21</v>
      </c>
      <c r="B29" s="5">
        <v>2594</v>
      </c>
      <c r="C29" s="5">
        <v>2462</v>
      </c>
      <c r="D29" s="67">
        <f t="shared" si="0"/>
        <v>0.94911333847340018</v>
      </c>
      <c r="E29" s="40" t="str">
        <f t="shared" si="1"/>
        <v>ok</v>
      </c>
      <c r="G29" s="2">
        <v>1.8982266769468004</v>
      </c>
    </row>
    <row r="30" spans="1:7" x14ac:dyDescent="0.35">
      <c r="A30" t="s">
        <v>22</v>
      </c>
      <c r="B30" s="5">
        <v>141</v>
      </c>
      <c r="C30" s="5">
        <v>115</v>
      </c>
      <c r="D30" s="67">
        <f t="shared" si="0"/>
        <v>0.81560283687943258</v>
      </c>
      <c r="E30" s="40" t="str">
        <f t="shared" si="1"/>
        <v>ok</v>
      </c>
      <c r="G30" s="2">
        <v>1.6312056737588652</v>
      </c>
    </row>
    <row r="31" spans="1:7" x14ac:dyDescent="0.35">
      <c r="A31" t="s">
        <v>23</v>
      </c>
      <c r="B31" s="5">
        <v>65</v>
      </c>
      <c r="C31" s="5">
        <v>26</v>
      </c>
      <c r="D31" s="67">
        <f t="shared" si="0"/>
        <v>0.4</v>
      </c>
      <c r="E31" s="40" t="str">
        <f t="shared" si="1"/>
        <v>zu tief</v>
      </c>
      <c r="G31" s="2">
        <v>0.2</v>
      </c>
    </row>
    <row r="32" spans="1:7" x14ac:dyDescent="0.35">
      <c r="A32" t="s">
        <v>24</v>
      </c>
      <c r="B32" s="5">
        <v>20</v>
      </c>
      <c r="C32" s="5">
        <v>18</v>
      </c>
      <c r="D32" s="67">
        <f t="shared" si="0"/>
        <v>0.9</v>
      </c>
      <c r="E32" s="40" t="str">
        <f t="shared" si="1"/>
        <v>ok</v>
      </c>
      <c r="G32" s="2">
        <v>0.45</v>
      </c>
    </row>
    <row r="33" spans="1:7" x14ac:dyDescent="0.35">
      <c r="A33" t="s">
        <v>26</v>
      </c>
      <c r="B33" s="5">
        <v>71</v>
      </c>
      <c r="C33" s="5">
        <v>2</v>
      </c>
      <c r="D33" s="67">
        <f t="shared" si="0"/>
        <v>2.8169014084507043E-2</v>
      </c>
      <c r="E33" s="40" t="str">
        <f t="shared" si="1"/>
        <v>chancenlos</v>
      </c>
      <c r="G33" s="2">
        <v>1.4084507042253521E-2</v>
      </c>
    </row>
    <row r="34" spans="1:7" x14ac:dyDescent="0.35">
      <c r="A34" t="s">
        <v>27</v>
      </c>
      <c r="B34" s="5">
        <v>69</v>
      </c>
      <c r="C34" s="5">
        <v>45</v>
      </c>
      <c r="D34" s="67">
        <f t="shared" si="0"/>
        <v>0.65217391304347827</v>
      </c>
      <c r="E34" s="40" t="str">
        <f t="shared" si="1"/>
        <v>ok</v>
      </c>
      <c r="G34" s="2">
        <v>0.32608695652173914</v>
      </c>
    </row>
    <row r="35" spans="1:7" x14ac:dyDescent="0.35">
      <c r="A35" t="s">
        <v>28</v>
      </c>
      <c r="B35" s="5">
        <v>707</v>
      </c>
      <c r="C35" s="5">
        <v>486</v>
      </c>
      <c r="D35" s="67">
        <f t="shared" si="0"/>
        <v>0.68741159830268739</v>
      </c>
      <c r="E35" s="40" t="str">
        <f t="shared" si="1"/>
        <v>ok</v>
      </c>
      <c r="G35" s="2">
        <v>0.34370579915134369</v>
      </c>
    </row>
    <row r="36" spans="1:7" x14ac:dyDescent="0.35">
      <c r="A36" t="s">
        <v>32</v>
      </c>
      <c r="B36" s="5">
        <v>1</v>
      </c>
      <c r="C36" s="5">
        <v>0</v>
      </c>
      <c r="D36" s="67">
        <f t="shared" si="0"/>
        <v>0</v>
      </c>
      <c r="E36" s="40" t="str">
        <f t="shared" si="1"/>
        <v>chancenlos</v>
      </c>
      <c r="G36" s="2">
        <v>0</v>
      </c>
    </row>
    <row r="38" spans="1:7" x14ac:dyDescent="0.35">
      <c r="A38" s="9" t="s">
        <v>7</v>
      </c>
      <c r="B38" s="41">
        <f>SUM(B5:B36)</f>
        <v>33345</v>
      </c>
      <c r="C38" s="41">
        <f>SUM(C5:C36)</f>
        <v>11448</v>
      </c>
      <c r="D38" s="39"/>
      <c r="E38" s="3"/>
    </row>
  </sheetData>
  <conditionalFormatting sqref="B5:B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{7B353AEC-AD9E-4406-936D-4880C2221B65}</x14:id>
        </ext>
      </extLst>
    </cfRule>
  </conditionalFormatting>
  <pageMargins left="0.7" right="0.7" top="0.78740157499999996" bottom="0.78740157499999996" header="0.3" footer="0.3"/>
  <pageSetup paperSize="9" orientation="portrait" cellComments="asDisplayed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353AEC-AD9E-4406-936D-4880C2221B6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B5:B36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F0948-7338-4A5B-A864-A33C206AB558}">
  <sheetPr>
    <pageSetUpPr fitToPage="1"/>
  </sheetPr>
  <dimension ref="A1:T48"/>
  <sheetViews>
    <sheetView zoomScale="115" zoomScaleNormal="115" workbookViewId="0"/>
  </sheetViews>
  <sheetFormatPr baseColWidth="10" defaultColWidth="32.453125" defaultRowHeight="14.5" x14ac:dyDescent="0.35"/>
  <cols>
    <col min="1" max="1" width="50.08984375" customWidth="1"/>
    <col min="2" max="2" width="11.54296875" bestFit="1" customWidth="1"/>
    <col min="3" max="3" width="11.54296875" customWidth="1"/>
    <col min="4" max="4" width="15.08984375" customWidth="1"/>
    <col min="5" max="17" width="9.90625" customWidth="1"/>
    <col min="18" max="18" width="9.6328125" bestFit="1" customWidth="1"/>
    <col min="19" max="19" width="9.90625" customWidth="1"/>
  </cols>
  <sheetData>
    <row r="1" spans="1:20" ht="18.5" x14ac:dyDescent="0.45">
      <c r="A1" s="12" t="s">
        <v>138</v>
      </c>
    </row>
    <row r="3" spans="1:20" x14ac:dyDescent="0.35">
      <c r="A3" s="13"/>
      <c r="B3" s="13"/>
      <c r="C3" s="13"/>
      <c r="D3" s="13"/>
      <c r="E3" s="57" t="s">
        <v>0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9"/>
      <c r="R3" s="13"/>
      <c r="S3" s="13"/>
    </row>
    <row r="4" spans="1:20" s="1" customFormat="1" ht="55.5" customHeight="1" x14ac:dyDescent="0.35">
      <c r="A4" s="22" t="s">
        <v>160</v>
      </c>
      <c r="B4" s="15" t="s">
        <v>136</v>
      </c>
      <c r="C4" s="15" t="s">
        <v>137</v>
      </c>
      <c r="D4" s="15" t="s">
        <v>1</v>
      </c>
      <c r="E4" s="16" t="s">
        <v>2</v>
      </c>
      <c r="F4" s="17" t="s">
        <v>48</v>
      </c>
      <c r="G4" s="17" t="s">
        <v>49</v>
      </c>
      <c r="H4" s="17" t="s">
        <v>3</v>
      </c>
      <c r="I4" s="17" t="s">
        <v>50</v>
      </c>
      <c r="J4" s="17" t="s">
        <v>51</v>
      </c>
      <c r="K4" s="17" t="s">
        <v>52</v>
      </c>
      <c r="L4" s="17" t="s">
        <v>53</v>
      </c>
      <c r="M4" s="17" t="s">
        <v>54</v>
      </c>
      <c r="N4" s="17" t="s">
        <v>55</v>
      </c>
      <c r="O4" s="17" t="s">
        <v>56</v>
      </c>
      <c r="P4" s="17" t="s">
        <v>4</v>
      </c>
      <c r="Q4" s="18" t="s">
        <v>5</v>
      </c>
      <c r="R4" s="15" t="s">
        <v>44</v>
      </c>
      <c r="S4" s="15" t="s">
        <v>46</v>
      </c>
    </row>
    <row r="6" spans="1:20" ht="15.5" x14ac:dyDescent="0.35">
      <c r="A6" s="7" t="s">
        <v>7</v>
      </c>
      <c r="B6" s="8">
        <f>SUM(B10,B36,B41,B45,B47)</f>
        <v>33345</v>
      </c>
      <c r="C6" s="8">
        <f t="shared" ref="C6:S6" si="0">SUM(C10,C36,C41,C45,C47)</f>
        <v>11448</v>
      </c>
      <c r="D6" s="8">
        <f t="shared" si="0"/>
        <v>22625</v>
      </c>
      <c r="E6" s="8">
        <f t="shared" si="0"/>
        <v>33</v>
      </c>
      <c r="F6" s="8">
        <f t="shared" si="0"/>
        <v>227</v>
      </c>
      <c r="G6" s="8">
        <f t="shared" si="0"/>
        <v>592</v>
      </c>
      <c r="H6" s="8">
        <f t="shared" si="0"/>
        <v>653</v>
      </c>
      <c r="I6" s="8">
        <f t="shared" si="0"/>
        <v>1945</v>
      </c>
      <c r="J6" s="8">
        <f t="shared" si="0"/>
        <v>2051</v>
      </c>
      <c r="K6" s="8">
        <f t="shared" si="0"/>
        <v>2111</v>
      </c>
      <c r="L6" s="8">
        <f t="shared" si="0"/>
        <v>2218</v>
      </c>
      <c r="M6" s="8">
        <f t="shared" si="0"/>
        <v>4030</v>
      </c>
      <c r="N6" s="8">
        <f t="shared" si="0"/>
        <v>3354</v>
      </c>
      <c r="O6" s="8">
        <f t="shared" si="0"/>
        <v>2202</v>
      </c>
      <c r="P6" s="8">
        <f t="shared" si="0"/>
        <v>1864</v>
      </c>
      <c r="Q6" s="8">
        <f t="shared" si="0"/>
        <v>29</v>
      </c>
      <c r="R6" s="8">
        <f t="shared" si="0"/>
        <v>2000</v>
      </c>
      <c r="S6" s="8">
        <f t="shared" si="0"/>
        <v>2</v>
      </c>
      <c r="T6" s="66" t="str">
        <f ca="1">_xlfn.FORMULATEXT(S6)</f>
        <v>=SUMME(S10;S36;S41;S45;S47)</v>
      </c>
    </row>
    <row r="7" spans="1:20" x14ac:dyDescent="0.35">
      <c r="D7" s="5"/>
    </row>
    <row r="8" spans="1:20" s="9" customFormat="1" x14ac:dyDescent="0.35">
      <c r="A8" s="25" t="s">
        <v>146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10" spans="1:20" x14ac:dyDescent="0.35">
      <c r="A10" s="4" t="s">
        <v>8</v>
      </c>
      <c r="B10" s="6">
        <f>SUM(B11:B20,B33:B35)</f>
        <v>29677</v>
      </c>
      <c r="C10" s="6">
        <f t="shared" ref="C10:S10" si="1">SUM(C11:C20,C33:C35)</f>
        <v>8294</v>
      </c>
      <c r="D10" s="6">
        <f t="shared" si="1"/>
        <v>22356</v>
      </c>
      <c r="E10" s="53">
        <f t="shared" si="1"/>
        <v>5</v>
      </c>
      <c r="F10" s="54">
        <f t="shared" si="1"/>
        <v>83</v>
      </c>
      <c r="G10" s="54">
        <f t="shared" si="1"/>
        <v>515</v>
      </c>
      <c r="H10" s="54">
        <f t="shared" si="1"/>
        <v>623</v>
      </c>
      <c r="I10" s="54">
        <f t="shared" si="1"/>
        <v>1874</v>
      </c>
      <c r="J10" s="54">
        <f t="shared" si="1"/>
        <v>1960</v>
      </c>
      <c r="K10" s="54">
        <f t="shared" si="1"/>
        <v>2036</v>
      </c>
      <c r="L10" s="54">
        <f t="shared" si="1"/>
        <v>2138</v>
      </c>
      <c r="M10" s="54">
        <f t="shared" si="1"/>
        <v>3891</v>
      </c>
      <c r="N10" s="54">
        <f t="shared" si="1"/>
        <v>3253</v>
      </c>
      <c r="O10" s="54">
        <f t="shared" si="1"/>
        <v>2169</v>
      </c>
      <c r="P10" s="54">
        <f t="shared" si="1"/>
        <v>1848</v>
      </c>
      <c r="Q10" s="55">
        <f t="shared" si="1"/>
        <v>24</v>
      </c>
      <c r="R10" s="6">
        <f t="shared" si="1"/>
        <v>1935</v>
      </c>
      <c r="S10" s="6">
        <f t="shared" si="1"/>
        <v>2</v>
      </c>
    </row>
    <row r="11" spans="1:20" x14ac:dyDescent="0.35">
      <c r="A11" t="s">
        <v>9</v>
      </c>
      <c r="B11" s="5">
        <v>2236</v>
      </c>
      <c r="C11" s="5">
        <v>141</v>
      </c>
      <c r="D11" s="5">
        <f t="shared" ref="D11:D35" si="2">SUM(E11:Q11,R11,S11)</f>
        <v>1424</v>
      </c>
      <c r="E11" s="44">
        <v>0</v>
      </c>
      <c r="F11" s="5">
        <v>4</v>
      </c>
      <c r="G11" s="5">
        <v>27</v>
      </c>
      <c r="H11" s="5">
        <v>43</v>
      </c>
      <c r="I11" s="5">
        <v>95</v>
      </c>
      <c r="J11" s="5">
        <v>127</v>
      </c>
      <c r="K11" s="5">
        <v>119</v>
      </c>
      <c r="L11" s="5">
        <v>128</v>
      </c>
      <c r="M11" s="5">
        <v>236</v>
      </c>
      <c r="N11" s="5">
        <v>254</v>
      </c>
      <c r="O11" s="5">
        <v>163</v>
      </c>
      <c r="P11" s="5">
        <v>119</v>
      </c>
      <c r="Q11" s="45">
        <v>0</v>
      </c>
      <c r="R11" s="5">
        <v>109</v>
      </c>
      <c r="S11" s="5">
        <v>0</v>
      </c>
    </row>
    <row r="12" spans="1:20" x14ac:dyDescent="0.35">
      <c r="A12" t="s">
        <v>155</v>
      </c>
      <c r="B12" s="5">
        <v>246</v>
      </c>
      <c r="C12" s="5">
        <v>27</v>
      </c>
      <c r="D12" s="5">
        <f t="shared" si="2"/>
        <v>173</v>
      </c>
      <c r="E12" s="44">
        <v>0</v>
      </c>
      <c r="F12" s="5">
        <v>1</v>
      </c>
      <c r="G12" s="5">
        <v>2</v>
      </c>
      <c r="H12" s="5">
        <v>3</v>
      </c>
      <c r="I12" s="5">
        <v>6</v>
      </c>
      <c r="J12" s="5">
        <v>7</v>
      </c>
      <c r="K12" s="5">
        <v>9</v>
      </c>
      <c r="L12" s="5">
        <v>19</v>
      </c>
      <c r="M12" s="5">
        <v>27</v>
      </c>
      <c r="N12" s="5">
        <v>27</v>
      </c>
      <c r="O12" s="5">
        <v>12</v>
      </c>
      <c r="P12" s="5">
        <v>13</v>
      </c>
      <c r="Q12" s="45">
        <v>0</v>
      </c>
      <c r="R12" s="5">
        <v>47</v>
      </c>
      <c r="S12" s="5">
        <v>0</v>
      </c>
    </row>
    <row r="13" spans="1:20" x14ac:dyDescent="0.35">
      <c r="A13" t="s">
        <v>156</v>
      </c>
      <c r="B13" s="5">
        <v>796</v>
      </c>
      <c r="C13" s="5">
        <v>108</v>
      </c>
      <c r="D13" s="5">
        <f t="shared" si="2"/>
        <v>547</v>
      </c>
      <c r="E13" s="44">
        <v>0</v>
      </c>
      <c r="F13" s="5">
        <v>5</v>
      </c>
      <c r="G13" s="5">
        <v>8</v>
      </c>
      <c r="H13" s="5">
        <v>14</v>
      </c>
      <c r="I13" s="5">
        <v>44</v>
      </c>
      <c r="J13" s="5">
        <v>45</v>
      </c>
      <c r="K13" s="5">
        <v>42</v>
      </c>
      <c r="L13" s="5">
        <v>47</v>
      </c>
      <c r="M13" s="5">
        <v>86</v>
      </c>
      <c r="N13" s="5">
        <v>77</v>
      </c>
      <c r="O13" s="5">
        <v>50</v>
      </c>
      <c r="P13" s="5">
        <v>31</v>
      </c>
      <c r="Q13" s="45">
        <v>0</v>
      </c>
      <c r="R13" s="5">
        <v>98</v>
      </c>
      <c r="S13" s="5">
        <v>0</v>
      </c>
    </row>
    <row r="14" spans="1:20" x14ac:dyDescent="0.35">
      <c r="A14" t="s">
        <v>10</v>
      </c>
      <c r="B14" s="5">
        <v>307</v>
      </c>
      <c r="C14" s="5">
        <v>4</v>
      </c>
      <c r="D14" s="5">
        <f t="shared" si="2"/>
        <v>248</v>
      </c>
      <c r="E14" s="44">
        <v>0</v>
      </c>
      <c r="F14" s="5">
        <v>0</v>
      </c>
      <c r="G14" s="5">
        <v>0</v>
      </c>
      <c r="H14" s="5">
        <v>0</v>
      </c>
      <c r="I14" s="5">
        <v>2</v>
      </c>
      <c r="J14" s="5">
        <v>3</v>
      </c>
      <c r="K14" s="5">
        <v>5</v>
      </c>
      <c r="L14" s="5">
        <v>4</v>
      </c>
      <c r="M14" s="5">
        <v>15</v>
      </c>
      <c r="N14" s="5">
        <v>13</v>
      </c>
      <c r="O14" s="5">
        <v>19</v>
      </c>
      <c r="P14" s="5">
        <v>12</v>
      </c>
      <c r="Q14" s="45">
        <v>0</v>
      </c>
      <c r="R14" s="5">
        <v>175</v>
      </c>
      <c r="S14" s="5">
        <v>0</v>
      </c>
    </row>
    <row r="15" spans="1:20" x14ac:dyDescent="0.35">
      <c r="A15" t="s">
        <v>11</v>
      </c>
      <c r="B15" s="5">
        <v>49</v>
      </c>
      <c r="C15" s="5">
        <v>3</v>
      </c>
      <c r="D15" s="5">
        <f t="shared" si="2"/>
        <v>41</v>
      </c>
      <c r="E15" s="44">
        <v>0</v>
      </c>
      <c r="F15" s="5">
        <v>0</v>
      </c>
      <c r="G15" s="5">
        <v>1</v>
      </c>
      <c r="H15" s="5">
        <v>0</v>
      </c>
      <c r="I15" s="5">
        <v>1</v>
      </c>
      <c r="J15" s="5">
        <v>1</v>
      </c>
      <c r="K15" s="5">
        <v>0</v>
      </c>
      <c r="L15" s="5">
        <v>2</v>
      </c>
      <c r="M15" s="5">
        <v>9</v>
      </c>
      <c r="N15" s="5">
        <v>6</v>
      </c>
      <c r="O15" s="5">
        <v>5</v>
      </c>
      <c r="P15" s="5">
        <v>8</v>
      </c>
      <c r="Q15" s="45">
        <v>0</v>
      </c>
      <c r="R15" s="5">
        <v>8</v>
      </c>
      <c r="S15" s="5">
        <v>0</v>
      </c>
    </row>
    <row r="16" spans="1:20" x14ac:dyDescent="0.35">
      <c r="A16" t="s">
        <v>12</v>
      </c>
      <c r="B16" s="5">
        <v>15</v>
      </c>
      <c r="C16" s="5">
        <v>3</v>
      </c>
      <c r="D16" s="5">
        <f t="shared" si="2"/>
        <v>10</v>
      </c>
      <c r="E16" s="44">
        <v>0</v>
      </c>
      <c r="F16" s="5">
        <v>0</v>
      </c>
      <c r="G16" s="5">
        <v>0</v>
      </c>
      <c r="H16" s="5">
        <v>0</v>
      </c>
      <c r="I16" s="5">
        <v>1</v>
      </c>
      <c r="J16" s="5">
        <v>1</v>
      </c>
      <c r="K16" s="5">
        <v>0</v>
      </c>
      <c r="L16" s="5">
        <v>2</v>
      </c>
      <c r="M16" s="5">
        <v>1</v>
      </c>
      <c r="N16" s="5">
        <v>0</v>
      </c>
      <c r="O16" s="5">
        <v>1</v>
      </c>
      <c r="P16" s="5">
        <v>0</v>
      </c>
      <c r="Q16" s="45">
        <v>0</v>
      </c>
      <c r="R16" s="5">
        <v>4</v>
      </c>
      <c r="S16" s="5">
        <v>0</v>
      </c>
    </row>
    <row r="17" spans="1:19" x14ac:dyDescent="0.35">
      <c r="A17" t="s">
        <v>13</v>
      </c>
      <c r="B17" s="5">
        <v>45</v>
      </c>
      <c r="C17" s="5">
        <v>0</v>
      </c>
      <c r="D17" s="5">
        <f t="shared" si="2"/>
        <v>40</v>
      </c>
      <c r="E17" s="44">
        <v>0</v>
      </c>
      <c r="F17" s="5">
        <v>0</v>
      </c>
      <c r="G17" s="5">
        <v>0</v>
      </c>
      <c r="H17" s="5">
        <v>0</v>
      </c>
      <c r="I17" s="5">
        <v>2</v>
      </c>
      <c r="J17" s="5">
        <v>0</v>
      </c>
      <c r="K17" s="5">
        <v>0</v>
      </c>
      <c r="L17" s="5">
        <v>0</v>
      </c>
      <c r="M17" s="5">
        <v>2</v>
      </c>
      <c r="N17" s="5">
        <v>6</v>
      </c>
      <c r="O17" s="5">
        <v>12</v>
      </c>
      <c r="P17" s="5">
        <v>18</v>
      </c>
      <c r="Q17" s="45">
        <v>0</v>
      </c>
      <c r="R17" s="5">
        <v>0</v>
      </c>
      <c r="S17" s="5">
        <v>0</v>
      </c>
    </row>
    <row r="18" spans="1:19" x14ac:dyDescent="0.35">
      <c r="A18" t="s">
        <v>14</v>
      </c>
      <c r="B18" s="5">
        <v>17</v>
      </c>
      <c r="C18" s="5">
        <v>0</v>
      </c>
      <c r="D18" s="5">
        <f t="shared" si="2"/>
        <v>13</v>
      </c>
      <c r="E18" s="44">
        <v>0</v>
      </c>
      <c r="F18" s="5">
        <v>0</v>
      </c>
      <c r="G18" s="5">
        <v>0</v>
      </c>
      <c r="H18" s="5">
        <v>0</v>
      </c>
      <c r="I18" s="5">
        <v>1</v>
      </c>
      <c r="J18" s="5">
        <v>1</v>
      </c>
      <c r="K18" s="5">
        <v>1</v>
      </c>
      <c r="L18" s="5">
        <v>2</v>
      </c>
      <c r="M18" s="5">
        <v>1</v>
      </c>
      <c r="N18" s="5">
        <v>1</v>
      </c>
      <c r="O18" s="5">
        <v>2</v>
      </c>
      <c r="P18" s="5">
        <v>0</v>
      </c>
      <c r="Q18" s="45">
        <v>0</v>
      </c>
      <c r="R18" s="5">
        <v>4</v>
      </c>
      <c r="S18" s="5">
        <v>0</v>
      </c>
    </row>
    <row r="19" spans="1:19" x14ac:dyDescent="0.35">
      <c r="A19" t="s">
        <v>15</v>
      </c>
      <c r="B19" s="5">
        <v>16</v>
      </c>
      <c r="C19" s="5">
        <v>2</v>
      </c>
      <c r="D19" s="5">
        <f t="shared" si="2"/>
        <v>12</v>
      </c>
      <c r="E19" s="44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1</v>
      </c>
      <c r="M19" s="5">
        <v>0</v>
      </c>
      <c r="N19" s="5">
        <v>1</v>
      </c>
      <c r="O19" s="5">
        <v>0</v>
      </c>
      <c r="P19" s="5">
        <v>1</v>
      </c>
      <c r="Q19" s="45">
        <v>0</v>
      </c>
      <c r="R19" s="5">
        <v>8</v>
      </c>
      <c r="S19" s="5">
        <v>0</v>
      </c>
    </row>
    <row r="20" spans="1:19" x14ac:dyDescent="0.35">
      <c r="A20" s="9" t="s">
        <v>16</v>
      </c>
      <c r="B20" s="5">
        <f>SUM(B21:B32)</f>
        <v>22207</v>
      </c>
      <c r="C20" s="5">
        <f>SUM(C21:C32)</f>
        <v>6686</v>
      </c>
      <c r="D20" s="5">
        <f>SUM(D21:D32)</f>
        <v>17751</v>
      </c>
      <c r="E20" s="44">
        <f t="shared" ref="E20:S20" si="3">SUM(E21:E32)</f>
        <v>5</v>
      </c>
      <c r="F20" s="5">
        <f t="shared" si="3"/>
        <v>50</v>
      </c>
      <c r="G20" s="5">
        <f t="shared" si="3"/>
        <v>343</v>
      </c>
      <c r="H20" s="5">
        <f t="shared" si="3"/>
        <v>421</v>
      </c>
      <c r="I20" s="5">
        <f t="shared" si="3"/>
        <v>1363</v>
      </c>
      <c r="J20" s="5">
        <f t="shared" si="3"/>
        <v>1547</v>
      </c>
      <c r="K20" s="5">
        <f t="shared" si="3"/>
        <v>1674</v>
      </c>
      <c r="L20" s="5">
        <f t="shared" si="3"/>
        <v>1759</v>
      </c>
      <c r="M20" s="5">
        <f t="shared" si="3"/>
        <v>3204</v>
      </c>
      <c r="N20" s="5">
        <f t="shared" si="3"/>
        <v>2620</v>
      </c>
      <c r="O20" s="5">
        <f t="shared" si="3"/>
        <v>1772</v>
      </c>
      <c r="P20" s="5">
        <f t="shared" si="3"/>
        <v>1548</v>
      </c>
      <c r="Q20" s="45">
        <f t="shared" si="3"/>
        <v>16</v>
      </c>
      <c r="R20" s="5">
        <f t="shared" si="3"/>
        <v>1427</v>
      </c>
      <c r="S20" s="5">
        <f t="shared" si="3"/>
        <v>2</v>
      </c>
    </row>
    <row r="21" spans="1:19" x14ac:dyDescent="0.35">
      <c r="A21" s="56" t="s">
        <v>33</v>
      </c>
      <c r="B21" s="5">
        <v>401</v>
      </c>
      <c r="C21" s="5">
        <v>25</v>
      </c>
      <c r="D21" s="5">
        <f t="shared" si="2"/>
        <v>342</v>
      </c>
      <c r="E21" s="44">
        <v>0</v>
      </c>
      <c r="F21" s="5">
        <v>0</v>
      </c>
      <c r="G21" s="5">
        <v>0</v>
      </c>
      <c r="H21" s="5">
        <v>3</v>
      </c>
      <c r="I21" s="5">
        <v>11</v>
      </c>
      <c r="J21" s="5">
        <v>17</v>
      </c>
      <c r="K21" s="5">
        <v>17</v>
      </c>
      <c r="L21" s="5">
        <v>12</v>
      </c>
      <c r="M21" s="5">
        <v>11</v>
      </c>
      <c r="N21" s="5">
        <v>22</v>
      </c>
      <c r="O21" s="5">
        <v>17</v>
      </c>
      <c r="P21" s="5">
        <v>16</v>
      </c>
      <c r="Q21" s="45">
        <v>0</v>
      </c>
      <c r="R21" s="5">
        <v>216</v>
      </c>
      <c r="S21" s="5">
        <v>0</v>
      </c>
    </row>
    <row r="22" spans="1:19" x14ac:dyDescent="0.35">
      <c r="A22" s="56" t="s">
        <v>34</v>
      </c>
      <c r="B22" s="5">
        <v>543</v>
      </c>
      <c r="C22" s="5">
        <v>252</v>
      </c>
      <c r="D22" s="5">
        <f t="shared" si="2"/>
        <v>545</v>
      </c>
      <c r="E22" s="44">
        <v>0</v>
      </c>
      <c r="F22" s="5">
        <v>4</v>
      </c>
      <c r="G22" s="5">
        <v>15</v>
      </c>
      <c r="H22" s="5">
        <v>16</v>
      </c>
      <c r="I22" s="5">
        <v>52</v>
      </c>
      <c r="J22" s="5">
        <v>65</v>
      </c>
      <c r="K22" s="5">
        <v>68</v>
      </c>
      <c r="L22" s="5">
        <v>67</v>
      </c>
      <c r="M22" s="5">
        <v>133</v>
      </c>
      <c r="N22" s="5">
        <v>70</v>
      </c>
      <c r="O22" s="5">
        <v>29</v>
      </c>
      <c r="P22" s="5">
        <v>5</v>
      </c>
      <c r="Q22" s="45">
        <v>1</v>
      </c>
      <c r="R22" s="5">
        <v>20</v>
      </c>
      <c r="S22" s="5">
        <v>0</v>
      </c>
    </row>
    <row r="23" spans="1:19" x14ac:dyDescent="0.35">
      <c r="A23" s="56" t="s">
        <v>35</v>
      </c>
      <c r="B23" s="5">
        <v>433</v>
      </c>
      <c r="C23" s="5">
        <v>22</v>
      </c>
      <c r="D23" s="5">
        <f t="shared" si="2"/>
        <v>436</v>
      </c>
      <c r="E23" s="44">
        <v>0</v>
      </c>
      <c r="F23" s="5">
        <v>0</v>
      </c>
      <c r="G23" s="5">
        <v>1</v>
      </c>
      <c r="H23" s="5">
        <v>24</v>
      </c>
      <c r="I23" s="5">
        <v>119</v>
      </c>
      <c r="J23" s="5">
        <v>81</v>
      </c>
      <c r="K23" s="5">
        <v>39</v>
      </c>
      <c r="L23" s="5">
        <v>30</v>
      </c>
      <c r="M23" s="5">
        <v>58</v>
      </c>
      <c r="N23" s="5">
        <v>49</v>
      </c>
      <c r="O23" s="5">
        <v>16</v>
      </c>
      <c r="P23" s="5">
        <v>8</v>
      </c>
      <c r="Q23" s="45">
        <v>0</v>
      </c>
      <c r="R23" s="5">
        <v>11</v>
      </c>
      <c r="S23" s="5">
        <v>0</v>
      </c>
    </row>
    <row r="24" spans="1:19" x14ac:dyDescent="0.35">
      <c r="A24" s="56" t="s">
        <v>36</v>
      </c>
      <c r="B24" s="5">
        <v>94</v>
      </c>
      <c r="C24" s="5">
        <v>6</v>
      </c>
      <c r="D24" s="5">
        <f t="shared" si="2"/>
        <v>94</v>
      </c>
      <c r="E24" s="44">
        <v>0</v>
      </c>
      <c r="F24" s="5">
        <v>0</v>
      </c>
      <c r="G24" s="5">
        <v>1</v>
      </c>
      <c r="H24" s="5">
        <v>1</v>
      </c>
      <c r="I24" s="5">
        <v>4</v>
      </c>
      <c r="J24" s="5">
        <v>9</v>
      </c>
      <c r="K24" s="5">
        <v>5</v>
      </c>
      <c r="L24" s="5">
        <v>4</v>
      </c>
      <c r="M24" s="5">
        <v>11</v>
      </c>
      <c r="N24" s="5">
        <v>12</v>
      </c>
      <c r="O24" s="5">
        <v>15</v>
      </c>
      <c r="P24" s="5">
        <v>30</v>
      </c>
      <c r="Q24" s="45">
        <v>0</v>
      </c>
      <c r="R24" s="5">
        <v>2</v>
      </c>
      <c r="S24" s="5">
        <v>0</v>
      </c>
    </row>
    <row r="25" spans="1:19" x14ac:dyDescent="0.35">
      <c r="A25" s="56" t="s">
        <v>37</v>
      </c>
      <c r="B25" s="5">
        <v>513</v>
      </c>
      <c r="C25" s="5">
        <v>67</v>
      </c>
      <c r="D25" s="5">
        <f t="shared" si="2"/>
        <v>467</v>
      </c>
      <c r="E25" s="44">
        <v>0</v>
      </c>
      <c r="F25" s="5">
        <v>2</v>
      </c>
      <c r="G25" s="5">
        <v>10</v>
      </c>
      <c r="H25" s="5">
        <v>8</v>
      </c>
      <c r="I25" s="5">
        <v>27</v>
      </c>
      <c r="J25" s="5">
        <v>24</v>
      </c>
      <c r="K25" s="5">
        <v>37</v>
      </c>
      <c r="L25" s="5">
        <v>38</v>
      </c>
      <c r="M25" s="5">
        <v>88</v>
      </c>
      <c r="N25" s="5">
        <v>71</v>
      </c>
      <c r="O25" s="5">
        <v>74</v>
      </c>
      <c r="P25" s="5">
        <v>80</v>
      </c>
      <c r="Q25" s="45">
        <v>0</v>
      </c>
      <c r="R25" s="5">
        <v>8</v>
      </c>
      <c r="S25" s="5">
        <v>0</v>
      </c>
    </row>
    <row r="26" spans="1:19" x14ac:dyDescent="0.35">
      <c r="A26" s="56" t="s">
        <v>38</v>
      </c>
      <c r="B26" s="5">
        <v>1534</v>
      </c>
      <c r="C26" s="5">
        <v>31</v>
      </c>
      <c r="D26" s="5">
        <f t="shared" si="2"/>
        <v>1049</v>
      </c>
      <c r="E26" s="44">
        <v>0</v>
      </c>
      <c r="F26" s="5">
        <v>0</v>
      </c>
      <c r="G26" s="5">
        <v>2</v>
      </c>
      <c r="H26" s="5">
        <v>2</v>
      </c>
      <c r="I26" s="5">
        <v>3</v>
      </c>
      <c r="J26" s="5">
        <v>6</v>
      </c>
      <c r="K26" s="5">
        <v>5</v>
      </c>
      <c r="L26" s="5">
        <v>11</v>
      </c>
      <c r="M26" s="5">
        <v>56</v>
      </c>
      <c r="N26" s="5">
        <v>121</v>
      </c>
      <c r="O26" s="5">
        <v>298</v>
      </c>
      <c r="P26" s="5">
        <v>533</v>
      </c>
      <c r="Q26" s="45">
        <v>1</v>
      </c>
      <c r="R26" s="5">
        <v>11</v>
      </c>
      <c r="S26" s="5">
        <v>0</v>
      </c>
    </row>
    <row r="27" spans="1:19" x14ac:dyDescent="0.35">
      <c r="A27" s="56" t="s">
        <v>39</v>
      </c>
      <c r="B27" s="5">
        <v>698</v>
      </c>
      <c r="C27" s="5">
        <v>125</v>
      </c>
      <c r="D27" s="5">
        <f t="shared" si="2"/>
        <v>634</v>
      </c>
      <c r="E27" s="44">
        <v>1</v>
      </c>
      <c r="F27" s="5">
        <v>0</v>
      </c>
      <c r="G27" s="5">
        <v>4</v>
      </c>
      <c r="H27" s="5">
        <v>1</v>
      </c>
      <c r="I27" s="5">
        <v>21</v>
      </c>
      <c r="J27" s="5">
        <v>22</v>
      </c>
      <c r="K27" s="5">
        <v>31</v>
      </c>
      <c r="L27" s="5">
        <v>28</v>
      </c>
      <c r="M27" s="5">
        <v>100</v>
      </c>
      <c r="N27" s="5">
        <v>153</v>
      </c>
      <c r="O27" s="5">
        <v>148</v>
      </c>
      <c r="P27" s="5">
        <v>118</v>
      </c>
      <c r="Q27" s="45">
        <v>0</v>
      </c>
      <c r="R27" s="5">
        <v>7</v>
      </c>
      <c r="S27" s="5">
        <v>0</v>
      </c>
    </row>
    <row r="28" spans="1:19" x14ac:dyDescent="0.35">
      <c r="A28" s="56" t="s">
        <v>40</v>
      </c>
      <c r="B28" s="5">
        <v>527</v>
      </c>
      <c r="C28" s="5">
        <v>129</v>
      </c>
      <c r="D28" s="5">
        <f t="shared" si="2"/>
        <v>468</v>
      </c>
      <c r="E28" s="44">
        <v>0</v>
      </c>
      <c r="F28" s="5">
        <v>1</v>
      </c>
      <c r="G28" s="5">
        <v>8</v>
      </c>
      <c r="H28" s="5">
        <v>15</v>
      </c>
      <c r="I28" s="5">
        <v>48</v>
      </c>
      <c r="J28" s="5">
        <v>45</v>
      </c>
      <c r="K28" s="5">
        <v>44</v>
      </c>
      <c r="L28" s="5">
        <v>41</v>
      </c>
      <c r="M28" s="5">
        <v>79</v>
      </c>
      <c r="N28" s="5">
        <v>58</v>
      </c>
      <c r="O28" s="5">
        <v>50</v>
      </c>
      <c r="P28" s="5">
        <v>23</v>
      </c>
      <c r="Q28" s="45">
        <v>0</v>
      </c>
      <c r="R28" s="5">
        <v>56</v>
      </c>
      <c r="S28" s="5">
        <v>0</v>
      </c>
    </row>
    <row r="29" spans="1:19" x14ac:dyDescent="0.35">
      <c r="A29" s="56" t="s">
        <v>41</v>
      </c>
      <c r="B29" s="5">
        <v>8483</v>
      </c>
      <c r="C29" s="5">
        <v>3921</v>
      </c>
      <c r="D29" s="5">
        <f t="shared" si="2"/>
        <v>7129</v>
      </c>
      <c r="E29" s="44">
        <v>1</v>
      </c>
      <c r="F29" s="5">
        <v>23</v>
      </c>
      <c r="G29" s="5">
        <v>188</v>
      </c>
      <c r="H29" s="5">
        <v>203</v>
      </c>
      <c r="I29" s="5">
        <v>648</v>
      </c>
      <c r="J29" s="5">
        <v>821</v>
      </c>
      <c r="K29" s="5">
        <v>918</v>
      </c>
      <c r="L29" s="5">
        <v>996</v>
      </c>
      <c r="M29" s="5">
        <v>1713</v>
      </c>
      <c r="N29" s="5">
        <v>1073</v>
      </c>
      <c r="O29" s="5">
        <v>384</v>
      </c>
      <c r="P29" s="5">
        <v>88</v>
      </c>
      <c r="Q29" s="45">
        <v>5</v>
      </c>
      <c r="R29" s="5">
        <v>68</v>
      </c>
      <c r="S29" s="5">
        <v>0</v>
      </c>
    </row>
    <row r="30" spans="1:19" x14ac:dyDescent="0.35">
      <c r="A30" s="56" t="s">
        <v>45</v>
      </c>
      <c r="B30" s="5">
        <v>6551</v>
      </c>
      <c r="C30" s="5">
        <v>1579</v>
      </c>
      <c r="D30" s="5">
        <f t="shared" si="2"/>
        <v>4603</v>
      </c>
      <c r="E30" s="44">
        <v>3</v>
      </c>
      <c r="F30" s="5">
        <v>19</v>
      </c>
      <c r="G30" s="5">
        <v>105</v>
      </c>
      <c r="H30" s="5">
        <v>124</v>
      </c>
      <c r="I30" s="5">
        <v>323</v>
      </c>
      <c r="J30" s="5">
        <v>337</v>
      </c>
      <c r="K30" s="5">
        <v>359</v>
      </c>
      <c r="L30" s="5">
        <v>357</v>
      </c>
      <c r="M30" s="5">
        <v>632</v>
      </c>
      <c r="N30" s="5">
        <v>633</v>
      </c>
      <c r="O30" s="5">
        <v>440</v>
      </c>
      <c r="P30" s="5">
        <v>425</v>
      </c>
      <c r="Q30" s="45">
        <v>1</v>
      </c>
      <c r="R30" s="5">
        <v>844</v>
      </c>
      <c r="S30" s="5">
        <v>1</v>
      </c>
    </row>
    <row r="31" spans="1:19" x14ac:dyDescent="0.35">
      <c r="A31" s="56" t="s">
        <v>42</v>
      </c>
      <c r="B31" s="5">
        <v>1590</v>
      </c>
      <c r="C31" s="5">
        <v>318</v>
      </c>
      <c r="D31" s="5">
        <f t="shared" si="2"/>
        <v>1203</v>
      </c>
      <c r="E31" s="44">
        <v>0</v>
      </c>
      <c r="F31" s="5">
        <v>0</v>
      </c>
      <c r="G31" s="5">
        <v>1</v>
      </c>
      <c r="H31" s="5">
        <v>6</v>
      </c>
      <c r="I31" s="5">
        <v>43</v>
      </c>
      <c r="J31" s="5">
        <v>68</v>
      </c>
      <c r="K31" s="5">
        <v>89</v>
      </c>
      <c r="L31" s="5">
        <v>100</v>
      </c>
      <c r="M31" s="5">
        <v>207</v>
      </c>
      <c r="N31" s="5">
        <v>268</v>
      </c>
      <c r="O31" s="5">
        <v>232</v>
      </c>
      <c r="P31" s="5">
        <v>165</v>
      </c>
      <c r="Q31" s="45">
        <v>8</v>
      </c>
      <c r="R31" s="5">
        <v>16</v>
      </c>
      <c r="S31" s="5">
        <v>0</v>
      </c>
    </row>
    <row r="32" spans="1:19" x14ac:dyDescent="0.35">
      <c r="A32" s="56" t="s">
        <v>43</v>
      </c>
      <c r="B32" s="5">
        <v>840</v>
      </c>
      <c r="C32" s="5">
        <v>211</v>
      </c>
      <c r="D32" s="5">
        <f t="shared" si="2"/>
        <v>781</v>
      </c>
      <c r="E32" s="44">
        <v>0</v>
      </c>
      <c r="F32" s="5">
        <v>1</v>
      </c>
      <c r="G32" s="5">
        <v>8</v>
      </c>
      <c r="H32" s="5">
        <v>18</v>
      </c>
      <c r="I32" s="5">
        <v>64</v>
      </c>
      <c r="J32" s="5">
        <v>52</v>
      </c>
      <c r="K32" s="5">
        <v>62</v>
      </c>
      <c r="L32" s="5">
        <v>75</v>
      </c>
      <c r="M32" s="5">
        <v>116</v>
      </c>
      <c r="N32" s="5">
        <v>90</v>
      </c>
      <c r="O32" s="5">
        <v>69</v>
      </c>
      <c r="P32" s="5">
        <v>57</v>
      </c>
      <c r="Q32" s="45">
        <v>0</v>
      </c>
      <c r="R32" s="5">
        <v>168</v>
      </c>
      <c r="S32" s="5">
        <v>1</v>
      </c>
    </row>
    <row r="33" spans="1:19" x14ac:dyDescent="0.35">
      <c r="A33" t="s">
        <v>17</v>
      </c>
      <c r="B33" s="5">
        <v>2045</v>
      </c>
      <c r="C33" s="5">
        <v>1260</v>
      </c>
      <c r="D33" s="5">
        <f t="shared" si="2"/>
        <v>880</v>
      </c>
      <c r="E33" s="44">
        <v>0</v>
      </c>
      <c r="F33" s="5">
        <v>2</v>
      </c>
      <c r="G33" s="5">
        <v>18</v>
      </c>
      <c r="H33" s="5">
        <v>19</v>
      </c>
      <c r="I33" s="5">
        <v>83</v>
      </c>
      <c r="J33" s="5">
        <v>78</v>
      </c>
      <c r="K33" s="5">
        <v>92</v>
      </c>
      <c r="L33" s="5">
        <v>88</v>
      </c>
      <c r="M33" s="5">
        <v>168</v>
      </c>
      <c r="N33" s="5">
        <v>134</v>
      </c>
      <c r="O33" s="5">
        <v>64</v>
      </c>
      <c r="P33" s="5">
        <v>77</v>
      </c>
      <c r="Q33" s="45">
        <v>8</v>
      </c>
      <c r="R33" s="5">
        <v>49</v>
      </c>
      <c r="S33" s="5">
        <v>0</v>
      </c>
    </row>
    <row r="34" spans="1:19" x14ac:dyDescent="0.35">
      <c r="A34" t="s">
        <v>18</v>
      </c>
      <c r="B34" s="5">
        <v>1588</v>
      </c>
      <c r="C34" s="5">
        <v>54</v>
      </c>
      <c r="D34" s="5">
        <f t="shared" si="2"/>
        <v>1142</v>
      </c>
      <c r="E34" s="44">
        <v>0</v>
      </c>
      <c r="F34" s="5">
        <v>21</v>
      </c>
      <c r="G34" s="5">
        <v>116</v>
      </c>
      <c r="H34" s="5">
        <v>121</v>
      </c>
      <c r="I34" s="5">
        <v>271</v>
      </c>
      <c r="J34" s="5">
        <v>137</v>
      </c>
      <c r="K34" s="5">
        <v>83</v>
      </c>
      <c r="L34" s="5">
        <v>74</v>
      </c>
      <c r="M34" s="5">
        <v>130</v>
      </c>
      <c r="N34" s="5">
        <v>102</v>
      </c>
      <c r="O34" s="5">
        <v>64</v>
      </c>
      <c r="P34" s="5">
        <v>19</v>
      </c>
      <c r="Q34" s="45">
        <v>0</v>
      </c>
      <c r="R34" s="5">
        <v>4</v>
      </c>
      <c r="S34" s="5">
        <v>0</v>
      </c>
    </row>
    <row r="35" spans="1:19" x14ac:dyDescent="0.35">
      <c r="A35" t="s">
        <v>19</v>
      </c>
      <c r="B35" s="5">
        <v>110</v>
      </c>
      <c r="C35" s="5">
        <v>6</v>
      </c>
      <c r="D35" s="5">
        <f t="shared" si="2"/>
        <v>75</v>
      </c>
      <c r="E35" s="44">
        <v>0</v>
      </c>
      <c r="F35" s="5">
        <v>0</v>
      </c>
      <c r="G35" s="5">
        <v>0</v>
      </c>
      <c r="H35" s="5">
        <v>2</v>
      </c>
      <c r="I35" s="5">
        <v>5</v>
      </c>
      <c r="J35" s="5">
        <v>12</v>
      </c>
      <c r="K35" s="5">
        <v>11</v>
      </c>
      <c r="L35" s="5">
        <v>12</v>
      </c>
      <c r="M35" s="5">
        <v>12</v>
      </c>
      <c r="N35" s="5">
        <v>12</v>
      </c>
      <c r="O35" s="5">
        <v>5</v>
      </c>
      <c r="P35" s="5">
        <v>2</v>
      </c>
      <c r="Q35" s="45">
        <v>0</v>
      </c>
      <c r="R35" s="5">
        <v>2</v>
      </c>
      <c r="S35" s="5">
        <v>0</v>
      </c>
    </row>
    <row r="36" spans="1:19" x14ac:dyDescent="0.35">
      <c r="A36" s="4" t="s">
        <v>20</v>
      </c>
      <c r="B36" s="6">
        <f>SUM(B37:B40)</f>
        <v>2820</v>
      </c>
      <c r="C36" s="6">
        <f t="shared" ref="C36:S36" si="4">SUM(C37:C40)</f>
        <v>2621</v>
      </c>
      <c r="D36" s="6">
        <f t="shared" si="4"/>
        <v>269</v>
      </c>
      <c r="E36" s="46">
        <f t="shared" si="4"/>
        <v>27</v>
      </c>
      <c r="F36" s="6">
        <f t="shared" si="4"/>
        <v>113</v>
      </c>
      <c r="G36" s="6">
        <f t="shared" si="4"/>
        <v>47</v>
      </c>
      <c r="H36" s="6">
        <f t="shared" si="4"/>
        <v>11</v>
      </c>
      <c r="I36" s="6">
        <f t="shared" si="4"/>
        <v>11</v>
      </c>
      <c r="J36" s="6">
        <f t="shared" si="4"/>
        <v>9</v>
      </c>
      <c r="K36" s="6">
        <f t="shared" si="4"/>
        <v>12</v>
      </c>
      <c r="L36" s="6">
        <f t="shared" si="4"/>
        <v>7</v>
      </c>
      <c r="M36" s="6">
        <f t="shared" si="4"/>
        <v>20</v>
      </c>
      <c r="N36" s="6">
        <f t="shared" si="4"/>
        <v>5</v>
      </c>
      <c r="O36" s="6">
        <f t="shared" si="4"/>
        <v>2</v>
      </c>
      <c r="P36" s="6">
        <f t="shared" si="4"/>
        <v>1</v>
      </c>
      <c r="Q36" s="47">
        <f t="shared" si="4"/>
        <v>3</v>
      </c>
      <c r="R36" s="6">
        <f t="shared" si="4"/>
        <v>1</v>
      </c>
      <c r="S36" s="6">
        <f t="shared" si="4"/>
        <v>0</v>
      </c>
    </row>
    <row r="37" spans="1:19" x14ac:dyDescent="0.35">
      <c r="A37" t="s">
        <v>21</v>
      </c>
      <c r="B37" s="5">
        <v>2594</v>
      </c>
      <c r="C37" s="5">
        <v>2462</v>
      </c>
      <c r="D37" s="5">
        <f>SUM(E37:Q37,R37,S37)</f>
        <v>152</v>
      </c>
      <c r="E37" s="44">
        <v>20</v>
      </c>
      <c r="F37" s="5">
        <v>60</v>
      </c>
      <c r="G37" s="5">
        <v>30</v>
      </c>
      <c r="H37" s="5">
        <v>4</v>
      </c>
      <c r="I37" s="5">
        <v>6</v>
      </c>
      <c r="J37" s="5">
        <v>5</v>
      </c>
      <c r="K37" s="5">
        <v>7</v>
      </c>
      <c r="L37" s="5">
        <v>5</v>
      </c>
      <c r="M37" s="5">
        <v>8</v>
      </c>
      <c r="N37" s="5">
        <v>4</v>
      </c>
      <c r="O37" s="5">
        <v>1</v>
      </c>
      <c r="P37" s="5">
        <v>1</v>
      </c>
      <c r="Q37" s="45">
        <v>0</v>
      </c>
      <c r="R37" s="5">
        <v>1</v>
      </c>
      <c r="S37" s="5">
        <v>0</v>
      </c>
    </row>
    <row r="38" spans="1:19" x14ac:dyDescent="0.35">
      <c r="A38" t="s">
        <v>22</v>
      </c>
      <c r="B38" s="5">
        <v>141</v>
      </c>
      <c r="C38" s="5">
        <v>115</v>
      </c>
      <c r="D38" s="5">
        <f>SUM(E38:Q38,R38,S38)</f>
        <v>57</v>
      </c>
      <c r="E38" s="44">
        <v>7</v>
      </c>
      <c r="F38" s="5">
        <v>40</v>
      </c>
      <c r="G38" s="5">
        <v>8</v>
      </c>
      <c r="H38" s="5">
        <v>0</v>
      </c>
      <c r="I38" s="5">
        <v>0</v>
      </c>
      <c r="J38" s="5">
        <v>0</v>
      </c>
      <c r="K38" s="5">
        <v>1</v>
      </c>
      <c r="L38" s="5">
        <v>0</v>
      </c>
      <c r="M38" s="5">
        <v>1</v>
      </c>
      <c r="N38" s="5">
        <v>0</v>
      </c>
      <c r="O38" s="5">
        <v>0</v>
      </c>
      <c r="P38" s="5">
        <v>0</v>
      </c>
      <c r="Q38" s="45">
        <v>0</v>
      </c>
      <c r="R38" s="5">
        <v>0</v>
      </c>
      <c r="S38" s="5">
        <v>0</v>
      </c>
    </row>
    <row r="39" spans="1:19" x14ac:dyDescent="0.35">
      <c r="A39" t="s">
        <v>23</v>
      </c>
      <c r="B39" s="5">
        <v>65</v>
      </c>
      <c r="C39" s="5">
        <v>26</v>
      </c>
      <c r="D39" s="5">
        <f>SUM(E39:Q39,R39,S39)</f>
        <v>56</v>
      </c>
      <c r="E39" s="44">
        <v>0</v>
      </c>
      <c r="F39" s="5">
        <v>10</v>
      </c>
      <c r="G39" s="5">
        <v>8</v>
      </c>
      <c r="H39" s="5">
        <v>7</v>
      </c>
      <c r="I39" s="5">
        <v>5</v>
      </c>
      <c r="J39" s="5">
        <v>4</v>
      </c>
      <c r="K39" s="5">
        <v>4</v>
      </c>
      <c r="L39" s="5">
        <v>2</v>
      </c>
      <c r="M39" s="5">
        <v>11</v>
      </c>
      <c r="N39" s="5">
        <v>1</v>
      </c>
      <c r="O39" s="5">
        <v>1</v>
      </c>
      <c r="P39" s="5">
        <v>0</v>
      </c>
      <c r="Q39" s="45">
        <v>3</v>
      </c>
      <c r="R39" s="5">
        <v>0</v>
      </c>
      <c r="S39" s="5">
        <v>0</v>
      </c>
    </row>
    <row r="40" spans="1:19" x14ac:dyDescent="0.35">
      <c r="A40" t="s">
        <v>24</v>
      </c>
      <c r="B40" s="5">
        <v>20</v>
      </c>
      <c r="C40" s="5">
        <v>18</v>
      </c>
      <c r="D40" s="5">
        <f>SUM(E40:Q40,R40,S40)</f>
        <v>4</v>
      </c>
      <c r="E40" s="44">
        <v>0</v>
      </c>
      <c r="F40" s="5">
        <v>3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45">
        <v>0</v>
      </c>
      <c r="R40" s="5">
        <v>0</v>
      </c>
      <c r="S40" s="5">
        <v>0</v>
      </c>
    </row>
    <row r="41" spans="1:19" x14ac:dyDescent="0.35">
      <c r="A41" s="4" t="s">
        <v>25</v>
      </c>
      <c r="B41" s="6">
        <f>SUM(B42:B44)</f>
        <v>847</v>
      </c>
      <c r="C41" s="6">
        <f t="shared" ref="C41:S41" si="5">SUM(C42:C44)</f>
        <v>533</v>
      </c>
      <c r="D41" s="6"/>
      <c r="E41" s="46">
        <f t="shared" si="5"/>
        <v>1</v>
      </c>
      <c r="F41" s="6">
        <f t="shared" si="5"/>
        <v>31</v>
      </c>
      <c r="G41" s="6">
        <f t="shared" si="5"/>
        <v>30</v>
      </c>
      <c r="H41" s="6">
        <f t="shared" si="5"/>
        <v>19</v>
      </c>
      <c r="I41" s="6">
        <f t="shared" si="5"/>
        <v>60</v>
      </c>
      <c r="J41" s="6">
        <f t="shared" si="5"/>
        <v>82</v>
      </c>
      <c r="K41" s="6">
        <f t="shared" si="5"/>
        <v>63</v>
      </c>
      <c r="L41" s="6">
        <f t="shared" si="5"/>
        <v>73</v>
      </c>
      <c r="M41" s="6">
        <f t="shared" si="5"/>
        <v>119</v>
      </c>
      <c r="N41" s="6">
        <f t="shared" si="5"/>
        <v>96</v>
      </c>
      <c r="O41" s="6">
        <f t="shared" si="5"/>
        <v>31</v>
      </c>
      <c r="P41" s="6">
        <f t="shared" si="5"/>
        <v>15</v>
      </c>
      <c r="Q41" s="47">
        <f t="shared" si="5"/>
        <v>2</v>
      </c>
      <c r="R41" s="6">
        <f t="shared" si="5"/>
        <v>64</v>
      </c>
      <c r="S41" s="6">
        <f t="shared" si="5"/>
        <v>0</v>
      </c>
    </row>
    <row r="42" spans="1:19" x14ac:dyDescent="0.35">
      <c r="A42" t="s">
        <v>26</v>
      </c>
      <c r="B42" s="5">
        <v>71</v>
      </c>
      <c r="C42" s="5">
        <v>2</v>
      </c>
      <c r="D42" s="5">
        <f>SUM(E42:Q42,R42,S42)</f>
        <v>70</v>
      </c>
      <c r="E42" s="44">
        <v>0</v>
      </c>
      <c r="F42" s="5">
        <v>0</v>
      </c>
      <c r="G42" s="5">
        <v>0</v>
      </c>
      <c r="H42" s="5">
        <v>0</v>
      </c>
      <c r="I42" s="5">
        <v>1</v>
      </c>
      <c r="J42" s="5">
        <v>6</v>
      </c>
      <c r="K42" s="5">
        <v>2</v>
      </c>
      <c r="L42" s="5">
        <v>8</v>
      </c>
      <c r="M42" s="5">
        <v>10</v>
      </c>
      <c r="N42" s="5">
        <v>11</v>
      </c>
      <c r="O42" s="5">
        <v>2</v>
      </c>
      <c r="P42" s="5">
        <v>5</v>
      </c>
      <c r="Q42" s="45">
        <v>0</v>
      </c>
      <c r="R42" s="5">
        <v>25</v>
      </c>
      <c r="S42" s="5">
        <v>0</v>
      </c>
    </row>
    <row r="43" spans="1:19" x14ac:dyDescent="0.35">
      <c r="A43" t="s">
        <v>157</v>
      </c>
      <c r="B43" s="5">
        <v>69</v>
      </c>
      <c r="C43" s="5">
        <v>45</v>
      </c>
      <c r="D43" s="5">
        <f>SUM(E43:Q43,R43,S43)</f>
        <v>68</v>
      </c>
      <c r="E43" s="44">
        <v>0</v>
      </c>
      <c r="F43" s="5">
        <v>0</v>
      </c>
      <c r="G43" s="5">
        <v>1</v>
      </c>
      <c r="H43" s="5">
        <v>0</v>
      </c>
      <c r="I43" s="5">
        <v>1</v>
      </c>
      <c r="J43" s="5">
        <v>3</v>
      </c>
      <c r="K43" s="5">
        <v>7</v>
      </c>
      <c r="L43" s="5">
        <v>3</v>
      </c>
      <c r="M43" s="5">
        <v>14</v>
      </c>
      <c r="N43" s="5">
        <v>10</v>
      </c>
      <c r="O43" s="5">
        <v>7</v>
      </c>
      <c r="P43" s="5">
        <v>0</v>
      </c>
      <c r="Q43" s="45">
        <v>1</v>
      </c>
      <c r="R43" s="5">
        <v>21</v>
      </c>
      <c r="S43" s="5">
        <v>0</v>
      </c>
    </row>
    <row r="44" spans="1:19" x14ac:dyDescent="0.35">
      <c r="A44" t="s">
        <v>28</v>
      </c>
      <c r="B44" s="5">
        <v>707</v>
      </c>
      <c r="C44" s="5">
        <v>486</v>
      </c>
      <c r="D44" s="5">
        <f>SUM(E44:Q44,R44,S44)</f>
        <v>548</v>
      </c>
      <c r="E44" s="44">
        <v>1</v>
      </c>
      <c r="F44" s="5">
        <v>31</v>
      </c>
      <c r="G44" s="5">
        <v>29</v>
      </c>
      <c r="H44" s="5">
        <v>19</v>
      </c>
      <c r="I44" s="5">
        <v>58</v>
      </c>
      <c r="J44" s="5">
        <v>73</v>
      </c>
      <c r="K44" s="5">
        <v>54</v>
      </c>
      <c r="L44" s="5">
        <v>62</v>
      </c>
      <c r="M44" s="5">
        <v>95</v>
      </c>
      <c r="N44" s="5">
        <v>75</v>
      </c>
      <c r="O44" s="5">
        <v>22</v>
      </c>
      <c r="P44" s="5">
        <v>10</v>
      </c>
      <c r="Q44" s="45">
        <v>1</v>
      </c>
      <c r="R44" s="5">
        <v>18</v>
      </c>
      <c r="S44" s="5">
        <v>0</v>
      </c>
    </row>
    <row r="45" spans="1:19" x14ac:dyDescent="0.35">
      <c r="A45" s="4" t="s">
        <v>29</v>
      </c>
      <c r="B45" s="6">
        <f>SUM(B46)</f>
        <v>0</v>
      </c>
      <c r="C45" s="6">
        <f t="shared" ref="C45:S45" si="6">SUM(C46)</f>
        <v>0</v>
      </c>
      <c r="D45" s="6"/>
      <c r="E45" s="46">
        <f t="shared" si="6"/>
        <v>0</v>
      </c>
      <c r="F45" s="6">
        <f t="shared" si="6"/>
        <v>0</v>
      </c>
      <c r="G45" s="6">
        <f t="shared" si="6"/>
        <v>0</v>
      </c>
      <c r="H45" s="6">
        <f t="shared" si="6"/>
        <v>0</v>
      </c>
      <c r="I45" s="6">
        <f t="shared" si="6"/>
        <v>0</v>
      </c>
      <c r="J45" s="6">
        <f t="shared" si="6"/>
        <v>0</v>
      </c>
      <c r="K45" s="6">
        <f t="shared" si="6"/>
        <v>0</v>
      </c>
      <c r="L45" s="6">
        <f t="shared" si="6"/>
        <v>0</v>
      </c>
      <c r="M45" s="6">
        <f t="shared" si="6"/>
        <v>0</v>
      </c>
      <c r="N45" s="6">
        <f t="shared" si="6"/>
        <v>0</v>
      </c>
      <c r="O45" s="6">
        <f t="shared" si="6"/>
        <v>0</v>
      </c>
      <c r="P45" s="6">
        <f t="shared" si="6"/>
        <v>0</v>
      </c>
      <c r="Q45" s="47">
        <f t="shared" si="6"/>
        <v>0</v>
      </c>
      <c r="R45" s="6">
        <f t="shared" si="6"/>
        <v>0</v>
      </c>
      <c r="S45" s="6">
        <f t="shared" si="6"/>
        <v>0</v>
      </c>
    </row>
    <row r="46" spans="1:19" x14ac:dyDescent="0.35">
      <c r="A46" t="s">
        <v>30</v>
      </c>
      <c r="B46" s="5">
        <v>0</v>
      </c>
      <c r="C46" s="5">
        <v>0</v>
      </c>
      <c r="D46" s="5">
        <f>SUM(E46:Q46,R46,S46)</f>
        <v>0</v>
      </c>
      <c r="E46" s="44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45">
        <v>0</v>
      </c>
      <c r="R46" s="5">
        <v>0</v>
      </c>
      <c r="S46" s="5">
        <v>0</v>
      </c>
    </row>
    <row r="47" spans="1:19" x14ac:dyDescent="0.35">
      <c r="A47" s="4" t="s">
        <v>31</v>
      </c>
      <c r="B47" s="6">
        <f>SUM(B48)</f>
        <v>1</v>
      </c>
      <c r="C47" s="6">
        <f t="shared" ref="C47:S47" si="7">SUM(C48)</f>
        <v>0</v>
      </c>
      <c r="D47" s="6"/>
      <c r="E47" s="46">
        <f t="shared" si="7"/>
        <v>0</v>
      </c>
      <c r="F47" s="6">
        <f t="shared" si="7"/>
        <v>0</v>
      </c>
      <c r="G47" s="6">
        <f t="shared" si="7"/>
        <v>0</v>
      </c>
      <c r="H47" s="6">
        <f t="shared" si="7"/>
        <v>0</v>
      </c>
      <c r="I47" s="6">
        <f t="shared" si="7"/>
        <v>0</v>
      </c>
      <c r="J47" s="6">
        <f t="shared" si="7"/>
        <v>0</v>
      </c>
      <c r="K47" s="6">
        <f t="shared" si="7"/>
        <v>0</v>
      </c>
      <c r="L47" s="6">
        <f t="shared" si="7"/>
        <v>0</v>
      </c>
      <c r="M47" s="6">
        <f t="shared" si="7"/>
        <v>0</v>
      </c>
      <c r="N47" s="6">
        <f t="shared" si="7"/>
        <v>0</v>
      </c>
      <c r="O47" s="6">
        <f t="shared" si="7"/>
        <v>0</v>
      </c>
      <c r="P47" s="6">
        <f t="shared" si="7"/>
        <v>0</v>
      </c>
      <c r="Q47" s="47">
        <f t="shared" si="7"/>
        <v>0</v>
      </c>
      <c r="R47" s="6">
        <f t="shared" si="7"/>
        <v>0</v>
      </c>
      <c r="S47" s="6">
        <f t="shared" si="7"/>
        <v>0</v>
      </c>
    </row>
    <row r="48" spans="1:19" x14ac:dyDescent="0.35">
      <c r="A48" t="s">
        <v>32</v>
      </c>
      <c r="B48" s="5">
        <v>1</v>
      </c>
      <c r="C48" s="5">
        <v>0</v>
      </c>
      <c r="D48" s="5">
        <f>SUM(E48:Q48,R48,S48)</f>
        <v>0</v>
      </c>
      <c r="E48" s="48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50">
        <v>0</v>
      </c>
      <c r="R48" s="5">
        <v>0</v>
      </c>
      <c r="S48" s="5">
        <v>0</v>
      </c>
    </row>
  </sheetData>
  <mergeCells count="1">
    <mergeCell ref="E3:Q3"/>
  </mergeCells>
  <pageMargins left="0.70866141732283472" right="0.70866141732283472" top="0.78740157480314965" bottom="0.78740157480314965" header="0.31496062992125984" footer="0.31496062992125984"/>
  <pageSetup paperSize="9" scale="37" orientation="portrait" cellComments="atEnd" r:id="rId1"/>
  <ignoredErrors>
    <ignoredError sqref="D20 D3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17D8-8B4F-4BAD-B255-3EC8274691F0}">
  <sheetPr>
    <pageSetUpPr fitToPage="1"/>
  </sheetPr>
  <dimension ref="A1:K73"/>
  <sheetViews>
    <sheetView workbookViewId="0"/>
  </sheetViews>
  <sheetFormatPr baseColWidth="10" defaultColWidth="11.453125" defaultRowHeight="14.5" x14ac:dyDescent="0.35"/>
  <cols>
    <col min="1" max="1" width="7.453125" customWidth="1"/>
    <col min="2" max="2" width="11.453125" customWidth="1"/>
    <col min="3" max="3" width="15.6328125" customWidth="1"/>
    <col min="4" max="4" width="11.453125" customWidth="1"/>
    <col min="5" max="5" width="57.36328125" style="23" bestFit="1" customWidth="1"/>
    <col min="6" max="6" width="18.54296875" customWidth="1"/>
    <col min="7" max="7" width="36" customWidth="1"/>
    <col min="9" max="9" width="19" customWidth="1"/>
  </cols>
  <sheetData>
    <row r="1" spans="1:11" ht="21" x14ac:dyDescent="0.45">
      <c r="A1" s="12" t="s">
        <v>59</v>
      </c>
      <c r="B1" s="21"/>
      <c r="C1" s="21"/>
      <c r="D1" s="21"/>
      <c r="F1" s="21"/>
      <c r="G1" s="21"/>
    </row>
    <row r="2" spans="1:11" ht="21" x14ac:dyDescent="0.45">
      <c r="A2" s="12"/>
      <c r="B2" s="21"/>
      <c r="C2" s="21"/>
      <c r="D2" s="21"/>
      <c r="F2" s="21"/>
      <c r="G2" s="21"/>
    </row>
    <row r="3" spans="1:11" ht="25.5" customHeight="1" x14ac:dyDescent="0.35">
      <c r="A3" s="61" t="s">
        <v>60</v>
      </c>
      <c r="B3" s="61"/>
      <c r="C3" s="61"/>
      <c r="D3" s="61"/>
      <c r="E3" s="61"/>
      <c r="F3" s="61" t="s">
        <v>141</v>
      </c>
      <c r="G3" s="61"/>
      <c r="I3" s="33" t="s">
        <v>134</v>
      </c>
      <c r="J3" s="62" t="s">
        <v>142</v>
      </c>
    </row>
    <row r="4" spans="1:11" ht="18" customHeight="1" x14ac:dyDescent="0.35">
      <c r="A4" s="42" t="s">
        <v>61</v>
      </c>
      <c r="B4" s="42" t="s">
        <v>62</v>
      </c>
      <c r="C4" s="14" t="s">
        <v>158</v>
      </c>
      <c r="D4" s="42" t="s">
        <v>63</v>
      </c>
      <c r="E4" s="24" t="s">
        <v>64</v>
      </c>
      <c r="F4" s="14" t="s">
        <v>65</v>
      </c>
      <c r="G4" s="14" t="s">
        <v>66</v>
      </c>
      <c r="I4" s="14" t="s">
        <v>65</v>
      </c>
      <c r="J4" s="62"/>
    </row>
    <row r="5" spans="1:11" s="23" customFormat="1" ht="15" customHeight="1" x14ac:dyDescent="0.3">
      <c r="A5" s="60" t="s">
        <v>57</v>
      </c>
      <c r="B5" s="26">
        <v>45474</v>
      </c>
      <c r="C5" s="27">
        <f>WEEKNUM(B5,2)</f>
        <v>27</v>
      </c>
      <c r="D5" s="68">
        <f>B5</f>
        <v>45474</v>
      </c>
      <c r="E5" s="43"/>
      <c r="F5" s="29" t="s">
        <v>70</v>
      </c>
      <c r="G5" s="30" t="s">
        <v>78</v>
      </c>
      <c r="H5" s="28"/>
      <c r="I5" s="28" t="s">
        <v>74</v>
      </c>
      <c r="J5" s="35">
        <f>COUNTIF($F$5:$F$66,I5)</f>
        <v>2</v>
      </c>
      <c r="K5" s="69" t="str">
        <f ca="1">_xlfn.FORMULATEXT(J5)</f>
        <v>=ZÄHLENWENN($F$5:$F$66;I5)</v>
      </c>
    </row>
    <row r="6" spans="1:11" s="23" customFormat="1" ht="15" customHeight="1" x14ac:dyDescent="0.3">
      <c r="A6" s="60"/>
      <c r="B6" s="26">
        <v>45475</v>
      </c>
      <c r="C6" s="27">
        <f t="shared" ref="C6:C66" si="0">WEEKNUM(B6,2)</f>
        <v>27</v>
      </c>
      <c r="D6" s="68">
        <f t="shared" ref="D6:D66" si="1">B6</f>
        <v>45475</v>
      </c>
      <c r="E6" s="43"/>
      <c r="F6" s="31" t="s">
        <v>67</v>
      </c>
      <c r="G6" s="32" t="s">
        <v>76</v>
      </c>
      <c r="H6" s="28"/>
      <c r="I6" s="28" t="s">
        <v>71</v>
      </c>
      <c r="J6" s="35">
        <f t="shared" ref="J6:J12" si="2">COUNTIF($F$5:$F$66,I6)</f>
        <v>9</v>
      </c>
    </row>
    <row r="7" spans="1:11" s="23" customFormat="1" ht="15" customHeight="1" x14ac:dyDescent="0.3">
      <c r="A7" s="60"/>
      <c r="B7" s="26">
        <v>45476</v>
      </c>
      <c r="C7" s="27">
        <f t="shared" si="0"/>
        <v>27</v>
      </c>
      <c r="D7" s="68">
        <f t="shared" si="1"/>
        <v>45476</v>
      </c>
      <c r="E7" s="43"/>
      <c r="F7" s="31" t="s">
        <v>70</v>
      </c>
      <c r="G7" s="32" t="s">
        <v>81</v>
      </c>
      <c r="H7" s="28"/>
      <c r="I7" s="28" t="s">
        <v>68</v>
      </c>
      <c r="J7" s="35">
        <f t="shared" si="2"/>
        <v>1</v>
      </c>
    </row>
    <row r="8" spans="1:11" s="23" customFormat="1" ht="15" customHeight="1" x14ac:dyDescent="0.3">
      <c r="A8" s="60"/>
      <c r="B8" s="26">
        <v>45477</v>
      </c>
      <c r="C8" s="27">
        <f t="shared" si="0"/>
        <v>27</v>
      </c>
      <c r="D8" s="68">
        <f t="shared" si="1"/>
        <v>45477</v>
      </c>
      <c r="E8" s="43"/>
      <c r="F8" s="29" t="s">
        <v>67</v>
      </c>
      <c r="G8" s="30" t="s">
        <v>79</v>
      </c>
      <c r="H8" s="28"/>
      <c r="I8" s="28" t="s">
        <v>69</v>
      </c>
      <c r="J8" s="35">
        <f t="shared" si="2"/>
        <v>11</v>
      </c>
    </row>
    <row r="9" spans="1:11" s="23" customFormat="1" ht="15" customHeight="1" x14ac:dyDescent="0.3">
      <c r="A9" s="60"/>
      <c r="B9" s="26">
        <v>45478</v>
      </c>
      <c r="C9" s="27">
        <f t="shared" si="0"/>
        <v>27</v>
      </c>
      <c r="D9" s="68">
        <f t="shared" si="1"/>
        <v>45478</v>
      </c>
      <c r="E9" s="43"/>
      <c r="F9" s="31" t="s">
        <v>69</v>
      </c>
      <c r="G9" s="32" t="s">
        <v>80</v>
      </c>
      <c r="H9" s="28"/>
      <c r="I9" s="28" t="s">
        <v>67</v>
      </c>
      <c r="J9" s="35">
        <f t="shared" si="2"/>
        <v>8</v>
      </c>
    </row>
    <row r="10" spans="1:11" s="23" customFormat="1" ht="15" customHeight="1" x14ac:dyDescent="0.3">
      <c r="A10" s="60"/>
      <c r="B10" s="26">
        <v>45479</v>
      </c>
      <c r="C10" s="27">
        <f t="shared" si="0"/>
        <v>27</v>
      </c>
      <c r="D10" s="68">
        <f t="shared" si="1"/>
        <v>45479</v>
      </c>
      <c r="E10" s="43"/>
      <c r="F10" s="31"/>
      <c r="G10" s="32"/>
      <c r="H10" s="28"/>
      <c r="I10" s="28" t="s">
        <v>73</v>
      </c>
      <c r="J10" s="35">
        <f t="shared" si="2"/>
        <v>1</v>
      </c>
    </row>
    <row r="11" spans="1:11" s="23" customFormat="1" ht="15" customHeight="1" x14ac:dyDescent="0.3">
      <c r="A11" s="60"/>
      <c r="B11" s="26">
        <v>45480</v>
      </c>
      <c r="C11" s="27">
        <f t="shared" si="0"/>
        <v>27</v>
      </c>
      <c r="D11" s="68">
        <f t="shared" si="1"/>
        <v>45480</v>
      </c>
      <c r="E11" s="43"/>
      <c r="F11" s="31"/>
      <c r="G11" s="32"/>
      <c r="H11" s="28"/>
      <c r="I11" s="28" t="s">
        <v>70</v>
      </c>
      <c r="J11" s="35">
        <f t="shared" si="2"/>
        <v>9</v>
      </c>
    </row>
    <row r="12" spans="1:11" s="23" customFormat="1" ht="15" customHeight="1" x14ac:dyDescent="0.3">
      <c r="A12" s="60"/>
      <c r="B12" s="26">
        <v>45481</v>
      </c>
      <c r="C12" s="27">
        <f t="shared" si="0"/>
        <v>28</v>
      </c>
      <c r="D12" s="68">
        <f t="shared" si="1"/>
        <v>45481</v>
      </c>
      <c r="E12" s="43"/>
      <c r="F12" s="29" t="s">
        <v>71</v>
      </c>
      <c r="G12" s="30" t="s">
        <v>77</v>
      </c>
      <c r="H12" s="28"/>
      <c r="I12" s="28" t="s">
        <v>72</v>
      </c>
      <c r="J12" s="35">
        <f t="shared" si="2"/>
        <v>4</v>
      </c>
    </row>
    <row r="13" spans="1:11" s="23" customFormat="1" ht="15" customHeight="1" x14ac:dyDescent="0.3">
      <c r="A13" s="60"/>
      <c r="B13" s="26">
        <v>45482</v>
      </c>
      <c r="C13" s="27">
        <f t="shared" si="0"/>
        <v>28</v>
      </c>
      <c r="D13" s="68">
        <f t="shared" si="1"/>
        <v>45482</v>
      </c>
      <c r="E13" s="43"/>
      <c r="F13" s="29" t="s">
        <v>69</v>
      </c>
      <c r="G13" s="30" t="s">
        <v>82</v>
      </c>
      <c r="H13" s="28"/>
      <c r="I13" s="28"/>
      <c r="J13" s="28"/>
    </row>
    <row r="14" spans="1:11" s="23" customFormat="1" ht="15" customHeight="1" x14ac:dyDescent="0.3">
      <c r="A14" s="60"/>
      <c r="B14" s="26">
        <v>45483</v>
      </c>
      <c r="C14" s="27">
        <f t="shared" si="0"/>
        <v>28</v>
      </c>
      <c r="D14" s="68">
        <f t="shared" si="1"/>
        <v>45483</v>
      </c>
      <c r="E14" s="43"/>
      <c r="F14" s="31" t="s">
        <v>69</v>
      </c>
      <c r="G14" s="32" t="s">
        <v>85</v>
      </c>
      <c r="H14" s="28"/>
      <c r="I14" s="28"/>
      <c r="J14" s="28"/>
    </row>
    <row r="15" spans="1:11" s="23" customFormat="1" ht="15" customHeight="1" x14ac:dyDescent="0.3">
      <c r="A15" s="60"/>
      <c r="B15" s="26">
        <v>45484</v>
      </c>
      <c r="C15" s="27">
        <f t="shared" si="0"/>
        <v>28</v>
      </c>
      <c r="D15" s="68">
        <f t="shared" si="1"/>
        <v>45484</v>
      </c>
      <c r="E15" s="43"/>
      <c r="F15" s="31" t="s">
        <v>71</v>
      </c>
      <c r="G15" s="32" t="s">
        <v>83</v>
      </c>
      <c r="H15" s="28"/>
      <c r="I15" s="28"/>
      <c r="J15" s="28"/>
    </row>
    <row r="16" spans="1:11" s="23" customFormat="1" ht="15" customHeight="1" x14ac:dyDescent="0.3">
      <c r="A16" s="60"/>
      <c r="B16" s="26">
        <v>45485</v>
      </c>
      <c r="C16" s="27">
        <f t="shared" si="0"/>
        <v>28</v>
      </c>
      <c r="D16" s="68">
        <f t="shared" si="1"/>
        <v>45485</v>
      </c>
      <c r="E16" s="43"/>
      <c r="F16" s="31" t="s">
        <v>67</v>
      </c>
      <c r="G16" s="32" t="s">
        <v>84</v>
      </c>
      <c r="H16" s="28"/>
      <c r="I16" s="28"/>
      <c r="J16" s="28"/>
    </row>
    <row r="17" spans="1:10" s="23" customFormat="1" ht="15" customHeight="1" x14ac:dyDescent="0.3">
      <c r="A17" s="60"/>
      <c r="B17" s="26">
        <v>45486</v>
      </c>
      <c r="C17" s="27">
        <f t="shared" si="0"/>
        <v>28</v>
      </c>
      <c r="D17" s="68">
        <f t="shared" si="1"/>
        <v>45486</v>
      </c>
      <c r="E17" s="43"/>
      <c r="F17" s="31"/>
      <c r="G17" s="32"/>
      <c r="H17" s="28"/>
      <c r="I17" s="28"/>
      <c r="J17" s="28"/>
    </row>
    <row r="18" spans="1:10" s="23" customFormat="1" ht="15" customHeight="1" x14ac:dyDescent="0.3">
      <c r="A18" s="60"/>
      <c r="B18" s="26">
        <v>45487</v>
      </c>
      <c r="C18" s="27">
        <f t="shared" si="0"/>
        <v>28</v>
      </c>
      <c r="D18" s="68">
        <f t="shared" si="1"/>
        <v>45487</v>
      </c>
      <c r="E18" s="43"/>
      <c r="F18" s="31"/>
      <c r="G18" s="32"/>
      <c r="H18" s="28"/>
      <c r="I18" s="28"/>
      <c r="J18" s="28"/>
    </row>
    <row r="19" spans="1:10" s="23" customFormat="1" ht="15" customHeight="1" x14ac:dyDescent="0.35">
      <c r="A19" s="60"/>
      <c r="B19" s="26">
        <v>45488</v>
      </c>
      <c r="C19" s="27">
        <f t="shared" si="0"/>
        <v>29</v>
      </c>
      <c r="D19" s="68">
        <f t="shared" si="1"/>
        <v>45488</v>
      </c>
      <c r="E19" s="43"/>
      <c r="F19" s="31" t="s">
        <v>70</v>
      </c>
      <c r="G19" s="32" t="s">
        <v>81</v>
      </c>
      <c r="H19" s="28"/>
      <c r="I19"/>
      <c r="J19" s="28"/>
    </row>
    <row r="20" spans="1:10" s="23" customFormat="1" ht="15" customHeight="1" x14ac:dyDescent="0.3">
      <c r="A20" s="60"/>
      <c r="B20" s="26">
        <v>45489</v>
      </c>
      <c r="C20" s="27">
        <f t="shared" si="0"/>
        <v>29</v>
      </c>
      <c r="D20" s="68">
        <f t="shared" si="1"/>
        <v>45489</v>
      </c>
      <c r="E20" s="43"/>
      <c r="F20" s="31" t="s">
        <v>71</v>
      </c>
      <c r="G20" s="32" t="s">
        <v>88</v>
      </c>
      <c r="H20" s="28"/>
      <c r="I20" s="28"/>
      <c r="J20" s="28"/>
    </row>
    <row r="21" spans="1:10" s="23" customFormat="1" ht="15" customHeight="1" x14ac:dyDescent="0.3">
      <c r="A21" s="60"/>
      <c r="B21" s="26">
        <v>45490</v>
      </c>
      <c r="C21" s="27">
        <f t="shared" si="0"/>
        <v>29</v>
      </c>
      <c r="D21" s="68">
        <f t="shared" si="1"/>
        <v>45490</v>
      </c>
      <c r="E21" s="43"/>
      <c r="F21" s="31" t="s">
        <v>67</v>
      </c>
      <c r="G21" s="32" t="s">
        <v>89</v>
      </c>
      <c r="H21" s="28"/>
      <c r="I21" s="28"/>
      <c r="J21" s="28"/>
    </row>
    <row r="22" spans="1:10" s="23" customFormat="1" ht="15" customHeight="1" x14ac:dyDescent="0.3">
      <c r="A22" s="60"/>
      <c r="B22" s="26">
        <v>45491</v>
      </c>
      <c r="C22" s="27">
        <f t="shared" si="0"/>
        <v>29</v>
      </c>
      <c r="D22" s="68">
        <f t="shared" si="1"/>
        <v>45491</v>
      </c>
      <c r="E22" s="43"/>
      <c r="F22" s="31" t="s">
        <v>67</v>
      </c>
      <c r="G22" s="32" t="s">
        <v>86</v>
      </c>
      <c r="H22" s="28"/>
      <c r="I22" s="28"/>
      <c r="J22" s="28"/>
    </row>
    <row r="23" spans="1:10" s="23" customFormat="1" ht="15" customHeight="1" x14ac:dyDescent="0.3">
      <c r="A23" s="60"/>
      <c r="B23" s="26">
        <v>45492</v>
      </c>
      <c r="C23" s="27">
        <f t="shared" si="0"/>
        <v>29</v>
      </c>
      <c r="D23" s="68">
        <f t="shared" si="1"/>
        <v>45492</v>
      </c>
      <c r="E23" s="43"/>
      <c r="F23" s="31" t="s">
        <v>70</v>
      </c>
      <c r="G23" s="32" t="s">
        <v>87</v>
      </c>
      <c r="H23" s="28"/>
      <c r="I23" s="28"/>
      <c r="J23" s="28"/>
    </row>
    <row r="24" spans="1:10" s="23" customFormat="1" ht="15" customHeight="1" x14ac:dyDescent="0.3">
      <c r="A24" s="60"/>
      <c r="B24" s="26">
        <v>45493</v>
      </c>
      <c r="C24" s="27">
        <f t="shared" si="0"/>
        <v>29</v>
      </c>
      <c r="D24" s="68">
        <f t="shared" si="1"/>
        <v>45493</v>
      </c>
      <c r="E24" s="43"/>
      <c r="F24" s="31"/>
      <c r="G24" s="32"/>
      <c r="H24" s="28"/>
      <c r="I24" s="28"/>
      <c r="J24" s="28"/>
    </row>
    <row r="25" spans="1:10" s="23" customFormat="1" ht="15" customHeight="1" x14ac:dyDescent="0.3">
      <c r="A25" s="60"/>
      <c r="B25" s="26">
        <v>45494</v>
      </c>
      <c r="C25" s="27">
        <f t="shared" si="0"/>
        <v>29</v>
      </c>
      <c r="D25" s="68">
        <f t="shared" si="1"/>
        <v>45494</v>
      </c>
      <c r="E25" s="43"/>
      <c r="F25" s="31"/>
      <c r="G25" s="32"/>
      <c r="H25" s="28"/>
      <c r="I25" s="28"/>
      <c r="J25" s="28"/>
    </row>
    <row r="26" spans="1:10" s="23" customFormat="1" ht="15" customHeight="1" x14ac:dyDescent="0.3">
      <c r="A26" s="60"/>
      <c r="B26" s="26">
        <v>45495</v>
      </c>
      <c r="C26" s="27">
        <f t="shared" si="0"/>
        <v>30</v>
      </c>
      <c r="D26" s="68">
        <f t="shared" si="1"/>
        <v>45495</v>
      </c>
      <c r="E26" s="43"/>
      <c r="F26" s="31" t="s">
        <v>74</v>
      </c>
      <c r="G26" s="32" t="s">
        <v>90</v>
      </c>
      <c r="H26" s="28"/>
      <c r="I26" s="28"/>
      <c r="J26" s="28"/>
    </row>
    <row r="27" spans="1:10" s="23" customFormat="1" ht="15" customHeight="1" x14ac:dyDescent="0.3">
      <c r="A27" s="60"/>
      <c r="B27" s="26">
        <v>45496</v>
      </c>
      <c r="C27" s="27">
        <f t="shared" si="0"/>
        <v>30</v>
      </c>
      <c r="D27" s="68">
        <f t="shared" si="1"/>
        <v>45496</v>
      </c>
      <c r="E27" s="43"/>
      <c r="F27" s="31" t="s">
        <v>69</v>
      </c>
      <c r="G27" s="32" t="s">
        <v>39</v>
      </c>
      <c r="H27" s="28"/>
      <c r="I27" s="28"/>
      <c r="J27" s="28"/>
    </row>
    <row r="28" spans="1:10" s="23" customFormat="1" ht="15" customHeight="1" x14ac:dyDescent="0.3">
      <c r="A28" s="60"/>
      <c r="B28" s="26">
        <v>45497</v>
      </c>
      <c r="C28" s="27">
        <f t="shared" si="0"/>
        <v>30</v>
      </c>
      <c r="D28" s="68">
        <f t="shared" si="1"/>
        <v>45497</v>
      </c>
      <c r="E28" s="43"/>
      <c r="F28" s="31" t="s">
        <v>69</v>
      </c>
      <c r="G28" s="32" t="s">
        <v>39</v>
      </c>
      <c r="H28" s="28"/>
      <c r="I28" s="28"/>
      <c r="J28" s="28"/>
    </row>
    <row r="29" spans="1:10" s="23" customFormat="1" ht="15" customHeight="1" x14ac:dyDescent="0.3">
      <c r="A29" s="60"/>
      <c r="B29" s="26">
        <v>45498</v>
      </c>
      <c r="C29" s="27">
        <f t="shared" si="0"/>
        <v>30</v>
      </c>
      <c r="D29" s="68">
        <f t="shared" si="1"/>
        <v>45498</v>
      </c>
      <c r="E29" s="43"/>
      <c r="F29" s="29" t="s">
        <v>70</v>
      </c>
      <c r="G29" s="30" t="s">
        <v>81</v>
      </c>
      <c r="H29" s="28"/>
      <c r="I29" s="28"/>
      <c r="J29" s="28"/>
    </row>
    <row r="30" spans="1:10" s="23" customFormat="1" ht="15" customHeight="1" x14ac:dyDescent="0.3">
      <c r="A30" s="60"/>
      <c r="B30" s="26">
        <v>45499</v>
      </c>
      <c r="C30" s="27">
        <f t="shared" si="0"/>
        <v>30</v>
      </c>
      <c r="D30" s="68">
        <f t="shared" si="1"/>
        <v>45499</v>
      </c>
      <c r="E30" s="43"/>
      <c r="F30" s="29" t="s">
        <v>72</v>
      </c>
      <c r="G30" s="30" t="s">
        <v>91</v>
      </c>
      <c r="H30" s="28"/>
      <c r="I30" s="28"/>
      <c r="J30" s="28"/>
    </row>
    <row r="31" spans="1:10" s="23" customFormat="1" ht="15" customHeight="1" x14ac:dyDescent="0.3">
      <c r="A31" s="60"/>
      <c r="B31" s="26">
        <v>45500</v>
      </c>
      <c r="C31" s="27">
        <f t="shared" si="0"/>
        <v>30</v>
      </c>
      <c r="D31" s="68">
        <f t="shared" si="1"/>
        <v>45500</v>
      </c>
      <c r="E31" s="43"/>
      <c r="F31" s="29"/>
      <c r="G31" s="30"/>
      <c r="H31" s="28"/>
      <c r="I31" s="28"/>
      <c r="J31" s="28"/>
    </row>
    <row r="32" spans="1:10" s="23" customFormat="1" ht="15" customHeight="1" x14ac:dyDescent="0.3">
      <c r="A32" s="60"/>
      <c r="B32" s="26">
        <v>45501</v>
      </c>
      <c r="C32" s="27">
        <f t="shared" si="0"/>
        <v>30</v>
      </c>
      <c r="D32" s="68">
        <f t="shared" si="1"/>
        <v>45501</v>
      </c>
      <c r="E32" s="43"/>
      <c r="F32" s="29"/>
      <c r="G32" s="32"/>
      <c r="H32" s="28"/>
      <c r="I32" s="28"/>
      <c r="J32" s="28"/>
    </row>
    <row r="33" spans="1:10" s="23" customFormat="1" ht="15" customHeight="1" x14ac:dyDescent="0.3">
      <c r="A33" s="60"/>
      <c r="B33" s="26">
        <v>45502</v>
      </c>
      <c r="C33" s="27">
        <f t="shared" si="0"/>
        <v>31</v>
      </c>
      <c r="D33" s="68">
        <f t="shared" si="1"/>
        <v>45502</v>
      </c>
      <c r="E33" s="43"/>
      <c r="F33" s="31" t="s">
        <v>70</v>
      </c>
      <c r="G33" s="32" t="s">
        <v>81</v>
      </c>
      <c r="H33" s="28"/>
      <c r="I33" s="28"/>
      <c r="J33" s="28"/>
    </row>
    <row r="34" spans="1:10" s="23" customFormat="1" ht="15" customHeight="1" x14ac:dyDescent="0.3">
      <c r="A34" s="60"/>
      <c r="B34" s="26">
        <v>45503</v>
      </c>
      <c r="C34" s="27">
        <f t="shared" si="0"/>
        <v>31</v>
      </c>
      <c r="D34" s="68">
        <f t="shared" si="1"/>
        <v>45503</v>
      </c>
      <c r="E34" s="43"/>
      <c r="F34" s="29" t="s">
        <v>74</v>
      </c>
      <c r="G34" s="30" t="s">
        <v>92</v>
      </c>
      <c r="H34" s="28"/>
      <c r="I34" s="28"/>
      <c r="J34" s="28"/>
    </row>
    <row r="35" spans="1:10" s="23" customFormat="1" ht="15" customHeight="1" x14ac:dyDescent="0.3">
      <c r="A35" s="60"/>
      <c r="B35" s="26">
        <v>45504</v>
      </c>
      <c r="C35" s="27">
        <f t="shared" si="0"/>
        <v>31</v>
      </c>
      <c r="D35" s="68">
        <f t="shared" si="1"/>
        <v>45504</v>
      </c>
      <c r="E35" s="43"/>
      <c r="F35" s="29" t="s">
        <v>71</v>
      </c>
      <c r="G35" s="32" t="s">
        <v>93</v>
      </c>
      <c r="H35" s="28"/>
      <c r="I35" s="28"/>
      <c r="J35" s="28"/>
    </row>
    <row r="36" spans="1:10" s="23" customFormat="1" ht="15" customHeight="1" x14ac:dyDescent="0.3">
      <c r="A36" s="60" t="s">
        <v>58</v>
      </c>
      <c r="B36" s="26">
        <v>45505</v>
      </c>
      <c r="C36" s="27">
        <f t="shared" si="0"/>
        <v>31</v>
      </c>
      <c r="D36" s="68">
        <f t="shared" si="1"/>
        <v>45505</v>
      </c>
      <c r="E36" s="43"/>
      <c r="F36" s="31" t="s">
        <v>72</v>
      </c>
      <c r="G36" s="32" t="s">
        <v>94</v>
      </c>
      <c r="H36" s="28"/>
      <c r="I36" s="28"/>
      <c r="J36" s="28"/>
    </row>
    <row r="37" spans="1:10" s="23" customFormat="1" ht="15" customHeight="1" x14ac:dyDescent="0.3">
      <c r="A37" s="60"/>
      <c r="B37" s="26">
        <v>45506</v>
      </c>
      <c r="C37" s="27">
        <f t="shared" si="0"/>
        <v>31</v>
      </c>
      <c r="D37" s="68">
        <f t="shared" si="1"/>
        <v>45506</v>
      </c>
      <c r="E37" s="43"/>
      <c r="F37" s="31" t="s">
        <v>70</v>
      </c>
      <c r="G37" s="32" t="s">
        <v>95</v>
      </c>
      <c r="H37" s="28"/>
      <c r="I37" s="28"/>
      <c r="J37" s="28"/>
    </row>
    <row r="38" spans="1:10" s="23" customFormat="1" ht="15" customHeight="1" x14ac:dyDescent="0.3">
      <c r="A38" s="60"/>
      <c r="B38" s="26">
        <v>45507</v>
      </c>
      <c r="C38" s="27">
        <f t="shared" si="0"/>
        <v>31</v>
      </c>
      <c r="D38" s="68">
        <f t="shared" si="1"/>
        <v>45507</v>
      </c>
      <c r="E38" s="43"/>
      <c r="F38" s="29"/>
      <c r="G38" s="30"/>
      <c r="H38" s="28"/>
      <c r="I38" s="28"/>
      <c r="J38" s="28"/>
    </row>
    <row r="39" spans="1:10" s="23" customFormat="1" ht="15" customHeight="1" x14ac:dyDescent="0.3">
      <c r="A39" s="60"/>
      <c r="B39" s="26">
        <v>45508</v>
      </c>
      <c r="C39" s="27">
        <f t="shared" si="0"/>
        <v>31</v>
      </c>
      <c r="D39" s="68">
        <f t="shared" si="1"/>
        <v>45508</v>
      </c>
      <c r="E39" s="43"/>
      <c r="F39" s="31"/>
      <c r="G39" s="32"/>
      <c r="H39" s="28"/>
      <c r="I39" s="28"/>
      <c r="J39" s="28"/>
    </row>
    <row r="40" spans="1:10" s="23" customFormat="1" ht="15" customHeight="1" x14ac:dyDescent="0.3">
      <c r="A40" s="60"/>
      <c r="B40" s="26">
        <v>45509</v>
      </c>
      <c r="C40" s="27">
        <f t="shared" si="0"/>
        <v>32</v>
      </c>
      <c r="D40" s="68">
        <f t="shared" si="1"/>
        <v>45509</v>
      </c>
      <c r="E40" s="43"/>
      <c r="F40" s="31" t="s">
        <v>69</v>
      </c>
      <c r="G40" s="32" t="s">
        <v>98</v>
      </c>
      <c r="H40" s="28"/>
      <c r="I40" s="28"/>
      <c r="J40" s="28"/>
    </row>
    <row r="41" spans="1:10" s="23" customFormat="1" ht="15" customHeight="1" x14ac:dyDescent="0.3">
      <c r="A41" s="60"/>
      <c r="B41" s="26">
        <v>45510</v>
      </c>
      <c r="C41" s="27">
        <f t="shared" si="0"/>
        <v>32</v>
      </c>
      <c r="D41" s="68">
        <f t="shared" si="1"/>
        <v>45510</v>
      </c>
      <c r="E41" s="43"/>
      <c r="F41" s="29" t="s">
        <v>68</v>
      </c>
      <c r="G41" s="30" t="s">
        <v>96</v>
      </c>
      <c r="H41" s="28"/>
      <c r="I41" s="28"/>
      <c r="J41" s="28"/>
    </row>
    <row r="42" spans="1:10" s="23" customFormat="1" ht="15" customHeight="1" x14ac:dyDescent="0.3">
      <c r="A42" s="60"/>
      <c r="B42" s="26">
        <v>45511</v>
      </c>
      <c r="C42" s="27">
        <f t="shared" si="0"/>
        <v>32</v>
      </c>
      <c r="D42" s="68">
        <f t="shared" si="1"/>
        <v>45511</v>
      </c>
      <c r="E42" s="43"/>
      <c r="F42" s="31" t="s">
        <v>71</v>
      </c>
      <c r="G42" s="32" t="s">
        <v>97</v>
      </c>
      <c r="H42" s="28"/>
      <c r="I42" s="28"/>
      <c r="J42" s="28"/>
    </row>
    <row r="43" spans="1:10" s="23" customFormat="1" ht="15" customHeight="1" x14ac:dyDescent="0.3">
      <c r="A43" s="60"/>
      <c r="B43" s="26">
        <v>45512</v>
      </c>
      <c r="C43" s="27">
        <f t="shared" si="0"/>
        <v>32</v>
      </c>
      <c r="D43" s="68">
        <f t="shared" si="1"/>
        <v>45512</v>
      </c>
      <c r="E43" s="43"/>
      <c r="F43" s="31" t="s">
        <v>71</v>
      </c>
      <c r="G43" s="32" t="s">
        <v>99</v>
      </c>
      <c r="H43" s="28"/>
      <c r="I43" s="28"/>
      <c r="J43" s="28"/>
    </row>
    <row r="44" spans="1:10" s="23" customFormat="1" ht="15" customHeight="1" x14ac:dyDescent="0.3">
      <c r="A44" s="60"/>
      <c r="B44" s="26">
        <v>45513</v>
      </c>
      <c r="C44" s="27">
        <f t="shared" si="0"/>
        <v>32</v>
      </c>
      <c r="D44" s="68">
        <f t="shared" si="1"/>
        <v>45513</v>
      </c>
      <c r="E44" s="43"/>
      <c r="F44" s="31" t="s">
        <v>69</v>
      </c>
      <c r="G44" s="32" t="s">
        <v>100</v>
      </c>
      <c r="H44" s="28"/>
      <c r="I44" s="28"/>
      <c r="J44" s="28"/>
    </row>
    <row r="45" spans="1:10" s="23" customFormat="1" ht="15" customHeight="1" x14ac:dyDescent="0.3">
      <c r="A45" s="60"/>
      <c r="B45" s="26">
        <v>45514</v>
      </c>
      <c r="C45" s="27">
        <f t="shared" si="0"/>
        <v>32</v>
      </c>
      <c r="D45" s="68">
        <f t="shared" si="1"/>
        <v>45514</v>
      </c>
      <c r="E45" s="43"/>
      <c r="F45" s="31"/>
      <c r="G45" s="32"/>
      <c r="H45" s="28"/>
      <c r="I45" s="28"/>
      <c r="J45" s="28"/>
    </row>
    <row r="46" spans="1:10" s="23" customFormat="1" ht="15" customHeight="1" x14ac:dyDescent="0.3">
      <c r="A46" s="60"/>
      <c r="B46" s="26">
        <v>45515</v>
      </c>
      <c r="C46" s="27">
        <f t="shared" si="0"/>
        <v>32</v>
      </c>
      <c r="D46" s="68">
        <f t="shared" si="1"/>
        <v>45515</v>
      </c>
      <c r="E46" s="43"/>
      <c r="F46" s="29"/>
      <c r="G46" s="30"/>
      <c r="H46" s="28"/>
      <c r="I46" s="28"/>
      <c r="J46" s="28"/>
    </row>
    <row r="47" spans="1:10" s="23" customFormat="1" ht="15" customHeight="1" x14ac:dyDescent="0.3">
      <c r="A47" s="60"/>
      <c r="B47" s="26">
        <v>45516</v>
      </c>
      <c r="C47" s="27">
        <f t="shared" si="0"/>
        <v>33</v>
      </c>
      <c r="D47" s="68">
        <f t="shared" si="1"/>
        <v>45516</v>
      </c>
      <c r="E47" s="43"/>
      <c r="F47" s="29" t="s">
        <v>67</v>
      </c>
      <c r="G47" s="30" t="s">
        <v>103</v>
      </c>
      <c r="H47" s="28"/>
      <c r="I47" s="28"/>
      <c r="J47" s="28"/>
    </row>
    <row r="48" spans="1:10" s="23" customFormat="1" ht="15" customHeight="1" x14ac:dyDescent="0.3">
      <c r="A48" s="60"/>
      <c r="B48" s="26">
        <v>45517</v>
      </c>
      <c r="C48" s="27">
        <f t="shared" si="0"/>
        <v>33</v>
      </c>
      <c r="D48" s="68">
        <f t="shared" si="1"/>
        <v>45517</v>
      </c>
      <c r="E48" s="43"/>
      <c r="F48" s="31" t="s">
        <v>73</v>
      </c>
      <c r="G48" s="32" t="s">
        <v>101</v>
      </c>
      <c r="H48" s="28"/>
      <c r="I48" s="28"/>
      <c r="J48" s="28"/>
    </row>
    <row r="49" spans="1:10" s="23" customFormat="1" ht="15" customHeight="1" x14ac:dyDescent="0.3">
      <c r="A49" s="60"/>
      <c r="B49" s="26">
        <v>45518</v>
      </c>
      <c r="C49" s="27">
        <f t="shared" si="0"/>
        <v>33</v>
      </c>
      <c r="D49" s="68">
        <f t="shared" si="1"/>
        <v>45518</v>
      </c>
      <c r="E49" s="43"/>
      <c r="F49" s="29" t="s">
        <v>71</v>
      </c>
      <c r="G49" s="30" t="s">
        <v>102</v>
      </c>
      <c r="H49" s="28"/>
      <c r="I49" s="28"/>
      <c r="J49" s="28"/>
    </row>
    <row r="50" spans="1:10" s="23" customFormat="1" ht="15" customHeight="1" x14ac:dyDescent="0.3">
      <c r="A50" s="60"/>
      <c r="B50" s="26">
        <v>45519</v>
      </c>
      <c r="C50" s="27">
        <f t="shared" si="0"/>
        <v>33</v>
      </c>
      <c r="D50" s="68">
        <f t="shared" si="1"/>
        <v>45519</v>
      </c>
      <c r="E50" s="43"/>
      <c r="F50" s="31" t="s">
        <v>67</v>
      </c>
      <c r="G50" s="32" t="s">
        <v>104</v>
      </c>
      <c r="H50" s="28"/>
      <c r="I50" s="28"/>
      <c r="J50" s="28"/>
    </row>
    <row r="51" spans="1:10" s="23" customFormat="1" ht="15" customHeight="1" x14ac:dyDescent="0.3">
      <c r="A51" s="60"/>
      <c r="B51" s="26">
        <v>45520</v>
      </c>
      <c r="C51" s="27">
        <f t="shared" si="0"/>
        <v>33</v>
      </c>
      <c r="D51" s="68">
        <f t="shared" si="1"/>
        <v>45520</v>
      </c>
      <c r="E51" s="43"/>
      <c r="F51" s="31" t="s">
        <v>70</v>
      </c>
      <c r="G51" s="32" t="s">
        <v>105</v>
      </c>
      <c r="H51" s="28"/>
      <c r="I51" s="28"/>
      <c r="J51" s="28"/>
    </row>
    <row r="52" spans="1:10" s="23" customFormat="1" ht="15" customHeight="1" x14ac:dyDescent="0.3">
      <c r="A52" s="60"/>
      <c r="B52" s="26">
        <v>45521</v>
      </c>
      <c r="C52" s="27">
        <f t="shared" si="0"/>
        <v>33</v>
      </c>
      <c r="D52" s="68">
        <f t="shared" si="1"/>
        <v>45521</v>
      </c>
      <c r="E52" s="43"/>
      <c r="F52" s="31"/>
      <c r="G52" s="32"/>
      <c r="H52" s="28"/>
      <c r="I52" s="28"/>
      <c r="J52" s="28"/>
    </row>
    <row r="53" spans="1:10" s="23" customFormat="1" ht="15" customHeight="1" x14ac:dyDescent="0.3">
      <c r="A53" s="60"/>
      <c r="B53" s="26">
        <v>45522</v>
      </c>
      <c r="C53" s="27">
        <f t="shared" si="0"/>
        <v>33</v>
      </c>
      <c r="D53" s="68">
        <f t="shared" si="1"/>
        <v>45522</v>
      </c>
      <c r="E53" s="43"/>
      <c r="F53" s="31"/>
      <c r="G53" s="32"/>
      <c r="H53" s="28"/>
      <c r="I53" s="28"/>
      <c r="J53" s="28"/>
    </row>
    <row r="54" spans="1:10" s="23" customFormat="1" ht="15" customHeight="1" x14ac:dyDescent="0.3">
      <c r="A54" s="60"/>
      <c r="B54" s="26">
        <v>45523</v>
      </c>
      <c r="C54" s="27">
        <f t="shared" si="0"/>
        <v>34</v>
      </c>
      <c r="D54" s="68">
        <f t="shared" si="1"/>
        <v>45523</v>
      </c>
      <c r="E54" s="43"/>
      <c r="F54" s="31" t="s">
        <v>69</v>
      </c>
      <c r="G54" s="32" t="s">
        <v>108</v>
      </c>
      <c r="H54" s="28"/>
      <c r="I54" s="28"/>
      <c r="J54" s="28"/>
    </row>
    <row r="55" spans="1:10" s="23" customFormat="1" ht="15" customHeight="1" x14ac:dyDescent="0.3">
      <c r="A55" s="60"/>
      <c r="B55" s="26">
        <v>45524</v>
      </c>
      <c r="C55" s="27">
        <f t="shared" si="0"/>
        <v>34</v>
      </c>
      <c r="D55" s="68">
        <f t="shared" si="1"/>
        <v>45524</v>
      </c>
      <c r="E55" s="43"/>
      <c r="F55" s="31" t="s">
        <v>72</v>
      </c>
      <c r="G55" s="32" t="s">
        <v>106</v>
      </c>
      <c r="H55" s="28"/>
      <c r="I55" s="28"/>
      <c r="J55" s="28"/>
    </row>
    <row r="56" spans="1:10" s="23" customFormat="1" ht="15" customHeight="1" x14ac:dyDescent="0.3">
      <c r="A56" s="60"/>
      <c r="B56" s="26">
        <v>45525</v>
      </c>
      <c r="C56" s="27">
        <f t="shared" si="0"/>
        <v>34</v>
      </c>
      <c r="D56" s="68">
        <f t="shared" si="1"/>
        <v>45525</v>
      </c>
      <c r="E56" s="43"/>
      <c r="F56" s="31" t="s">
        <v>71</v>
      </c>
      <c r="G56" s="32" t="s">
        <v>107</v>
      </c>
      <c r="H56" s="28"/>
      <c r="I56" s="28"/>
      <c r="J56" s="28"/>
    </row>
    <row r="57" spans="1:10" s="23" customFormat="1" ht="15" customHeight="1" x14ac:dyDescent="0.3">
      <c r="A57" s="60"/>
      <c r="B57" s="26">
        <v>45526</v>
      </c>
      <c r="C57" s="27">
        <f t="shared" si="0"/>
        <v>34</v>
      </c>
      <c r="D57" s="68">
        <f t="shared" si="1"/>
        <v>45526</v>
      </c>
      <c r="E57" s="43"/>
      <c r="F57" s="31" t="s">
        <v>72</v>
      </c>
      <c r="G57" s="32" t="s">
        <v>109</v>
      </c>
      <c r="H57" s="28"/>
      <c r="I57" s="28"/>
      <c r="J57" s="28"/>
    </row>
    <row r="58" spans="1:10" s="23" customFormat="1" ht="15" customHeight="1" x14ac:dyDescent="0.3">
      <c r="A58" s="60"/>
      <c r="B58" s="26">
        <v>45527</v>
      </c>
      <c r="C58" s="27">
        <f t="shared" si="0"/>
        <v>34</v>
      </c>
      <c r="D58" s="68">
        <f t="shared" si="1"/>
        <v>45527</v>
      </c>
      <c r="E58" s="43"/>
      <c r="F58" s="31" t="s">
        <v>69</v>
      </c>
      <c r="G58" s="32" t="s">
        <v>110</v>
      </c>
      <c r="H58" s="28"/>
      <c r="I58" s="28"/>
      <c r="J58" s="28"/>
    </row>
    <row r="59" spans="1:10" s="23" customFormat="1" ht="15" customHeight="1" x14ac:dyDescent="0.3">
      <c r="A59" s="60"/>
      <c r="B59" s="26">
        <v>45528</v>
      </c>
      <c r="C59" s="27">
        <f t="shared" si="0"/>
        <v>34</v>
      </c>
      <c r="D59" s="68">
        <f t="shared" si="1"/>
        <v>45528</v>
      </c>
      <c r="E59" s="43"/>
      <c r="F59" s="31"/>
      <c r="G59" s="32"/>
      <c r="H59" s="28"/>
      <c r="I59" s="28"/>
      <c r="J59" s="28"/>
    </row>
    <row r="60" spans="1:10" s="23" customFormat="1" ht="15" customHeight="1" x14ac:dyDescent="0.3">
      <c r="A60" s="60"/>
      <c r="B60" s="26">
        <v>45529</v>
      </c>
      <c r="C60" s="27">
        <f t="shared" si="0"/>
        <v>34</v>
      </c>
      <c r="D60" s="68">
        <f t="shared" si="1"/>
        <v>45529</v>
      </c>
      <c r="E60" s="43"/>
      <c r="F60" s="31"/>
      <c r="G60" s="32"/>
      <c r="H60" s="28"/>
      <c r="I60" s="28"/>
      <c r="J60" s="28"/>
    </row>
    <row r="61" spans="1:10" s="23" customFormat="1" ht="15" customHeight="1" x14ac:dyDescent="0.3">
      <c r="A61" s="60"/>
      <c r="B61" s="26">
        <v>45530</v>
      </c>
      <c r="C61" s="27">
        <f t="shared" si="0"/>
        <v>35</v>
      </c>
      <c r="D61" s="68">
        <f t="shared" si="1"/>
        <v>45530</v>
      </c>
      <c r="E61" s="43"/>
      <c r="F61" s="31" t="s">
        <v>70</v>
      </c>
      <c r="G61" s="32" t="s">
        <v>112</v>
      </c>
      <c r="H61" s="28"/>
      <c r="I61" s="28"/>
      <c r="J61" s="28"/>
    </row>
    <row r="62" spans="1:10" s="23" customFormat="1" ht="15" customHeight="1" x14ac:dyDescent="0.3">
      <c r="A62" s="60"/>
      <c r="B62" s="26">
        <v>45531</v>
      </c>
      <c r="C62" s="27">
        <f t="shared" si="0"/>
        <v>35</v>
      </c>
      <c r="D62" s="68">
        <f t="shared" si="1"/>
        <v>45531</v>
      </c>
      <c r="E62" s="43"/>
      <c r="F62" s="31" t="s">
        <v>69</v>
      </c>
      <c r="G62" s="32" t="s">
        <v>110</v>
      </c>
      <c r="H62" s="28"/>
      <c r="I62" s="28"/>
      <c r="J62" s="28"/>
    </row>
    <row r="63" spans="1:10" s="23" customFormat="1" ht="15" customHeight="1" x14ac:dyDescent="0.3">
      <c r="A63" s="60"/>
      <c r="B63" s="26">
        <v>45532</v>
      </c>
      <c r="C63" s="27">
        <f t="shared" si="0"/>
        <v>35</v>
      </c>
      <c r="D63" s="68">
        <f t="shared" si="1"/>
        <v>45532</v>
      </c>
      <c r="E63" s="43"/>
      <c r="F63" s="31" t="s">
        <v>67</v>
      </c>
      <c r="G63" s="32" t="s">
        <v>111</v>
      </c>
      <c r="H63" s="28"/>
      <c r="I63" s="28"/>
      <c r="J63" s="28"/>
    </row>
    <row r="64" spans="1:10" s="23" customFormat="1" ht="15" customHeight="1" x14ac:dyDescent="0.3">
      <c r="A64" s="60"/>
      <c r="B64" s="26">
        <v>45533</v>
      </c>
      <c r="C64" s="27">
        <f t="shared" si="0"/>
        <v>35</v>
      </c>
      <c r="D64" s="68">
        <f t="shared" si="1"/>
        <v>45533</v>
      </c>
      <c r="E64" s="43"/>
      <c r="F64" s="29" t="s">
        <v>71</v>
      </c>
      <c r="G64" s="30" t="s">
        <v>102</v>
      </c>
      <c r="H64" s="28"/>
      <c r="I64" s="28"/>
      <c r="J64" s="28"/>
    </row>
    <row r="65" spans="1:10" s="23" customFormat="1" ht="15" customHeight="1" x14ac:dyDescent="0.3">
      <c r="A65" s="60"/>
      <c r="B65" s="26">
        <v>45534</v>
      </c>
      <c r="C65" s="27">
        <f t="shared" si="0"/>
        <v>35</v>
      </c>
      <c r="D65" s="68">
        <f t="shared" si="1"/>
        <v>45534</v>
      </c>
      <c r="E65" s="43"/>
      <c r="F65" s="31" t="s">
        <v>69</v>
      </c>
      <c r="G65" s="32" t="s">
        <v>113</v>
      </c>
      <c r="H65" s="28"/>
      <c r="I65" s="28"/>
      <c r="J65" s="28"/>
    </row>
    <row r="66" spans="1:10" s="23" customFormat="1" ht="15" customHeight="1" x14ac:dyDescent="0.3">
      <c r="A66" s="60"/>
      <c r="B66" s="26">
        <v>45535</v>
      </c>
      <c r="C66" s="27">
        <f t="shared" si="0"/>
        <v>35</v>
      </c>
      <c r="D66" s="68">
        <f t="shared" si="1"/>
        <v>45535</v>
      </c>
      <c r="E66" s="43"/>
      <c r="F66" s="31"/>
      <c r="G66" s="32"/>
      <c r="H66" s="28"/>
      <c r="I66" s="28"/>
      <c r="J66" s="28"/>
    </row>
    <row r="73" spans="1:10" ht="22.5" customHeight="1" x14ac:dyDescent="0.35"/>
  </sheetData>
  <mergeCells count="5">
    <mergeCell ref="A5:A35"/>
    <mergeCell ref="A36:A66"/>
    <mergeCell ref="A3:E3"/>
    <mergeCell ref="F3:G3"/>
    <mergeCell ref="J3:J4"/>
  </mergeCells>
  <phoneticPr fontId="8" type="noConversion"/>
  <conditionalFormatting sqref="B5:C66">
    <cfRule type="expression" dxfId="1" priority="1">
      <formula>OR(WEEKDAY($B5)=1,WEEKDAY($B5)=7)</formula>
    </cfRule>
  </conditionalFormatting>
  <conditionalFormatting sqref="E5:E66">
    <cfRule type="expression" dxfId="0" priority="2">
      <formula>ISERROR(E5)</formula>
    </cfRule>
  </conditionalFormatting>
  <dataValidations count="1">
    <dataValidation type="list" allowBlank="1" showInputMessage="1" showErrorMessage="1" sqref="F5:F7 F9:F66" xr:uid="{4B6ECA30-2DC4-45BE-9740-D0BBDC24D164}">
      <formula1>Tragen_Sie_hier_Ihre_Themen_ein</formula1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0" orientation="landscape" verticalDpi="300" r:id="rId1"/>
  <headerFooter>
    <oddFooter>&amp;L&amp;8&amp;K01+032Stand &amp;D&amp;C&amp;8&amp;K01+033Seite &amp;P von &amp;N&amp;R&amp;8&amp;K01+032Eine Vorlage von Onlinemarketing-Praxis
www.onlinemarketing-praxis.de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0D57B8-46A2-43DC-BCE8-99ECF7752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A00C22-D339-4188-AD3E-6A6DE106F3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198ACC-74D4-494C-8A11-6C85887BB3B2}">
  <ds:schemaRefs>
    <ds:schemaRef ds:uri="http://schemas.microsoft.com/office/2006/metadata/properties"/>
    <ds:schemaRef ds:uri="http://schemas.microsoft.com/office/infopath/2007/PartnerControls"/>
    <ds:schemaRef ds:uri="6cbda368-0838-49ca-9399-3975e6dee022"/>
    <ds:schemaRef ds:uri="e337c33a-4dbd-49f7-8486-25d32bfe55cb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Facebook</vt:lpstr>
      <vt:lpstr>Auswertungen</vt:lpstr>
      <vt:lpstr>Straftaten</vt:lpstr>
      <vt:lpstr>Redaktionsplan</vt:lpstr>
      <vt:lpstr>Redaktionsplan!Drucktitel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Bolis Yves BZBS</cp:lastModifiedBy>
  <cp:lastPrinted>2023-06-12T15:48:11Z</cp:lastPrinted>
  <dcterms:created xsi:type="dcterms:W3CDTF">2023-06-11T06:03:28Z</dcterms:created>
  <dcterms:modified xsi:type="dcterms:W3CDTF">2024-12-11T15:22:42Z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  <property fmtid="{D5CDD505-2E9C-101B-9397-08002B2CF9AE}" pid="3" name="MediaServiceImageTags">
    <vt:lpwstr/>
  </property>
</Properties>
</file>