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ppunerJ\Downloads\"/>
    </mc:Choice>
  </mc:AlternateContent>
  <xr:revisionPtr revIDLastSave="0" documentId="13_ncr:1_{084FB173-2C54-432C-A0CE-1B4E64ADCA6A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Preisentwicklung" sheetId="16" r:id="rId1"/>
    <sheet name="Handgepäck" sheetId="19" r:id="rId2"/>
    <sheet name="Safety Rating" sheetId="20" r:id="rId3"/>
    <sheet name="Aufgaben" sheetId="2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0" l="1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" i="20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8" i="19"/>
  <c r="B4" i="19"/>
  <c r="B3" i="19"/>
  <c r="B2" i="19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8" i="16"/>
  <c r="B3" i="16" l="1"/>
</calcChain>
</file>

<file path=xl/sharedStrings.xml><?xml version="1.0" encoding="utf-8"?>
<sst xmlns="http://schemas.openxmlformats.org/spreadsheetml/2006/main" count="155" uniqueCount="146">
  <si>
    <t>Zürich–Berlin</t>
  </si>
  <si>
    <t>Berlin–Zürich</t>
  </si>
  <si>
    <t>Aufenthaltsdauer</t>
  </si>
  <si>
    <t>Preis in CHF</t>
  </si>
  <si>
    <t>Preis in EUR</t>
  </si>
  <si>
    <t>Wechselkurs</t>
  </si>
  <si>
    <t>Aegean Airlines</t>
  </si>
  <si>
    <t>Air Lingus</t>
  </si>
  <si>
    <t>Aeroflot</t>
  </si>
  <si>
    <t>Aerolineas Argentinas</t>
  </si>
  <si>
    <t>Air Canada</t>
  </si>
  <si>
    <t>Air France</t>
  </si>
  <si>
    <t>Air India</t>
  </si>
  <si>
    <t>Tap Portugal</t>
  </si>
  <si>
    <t>Alitalia</t>
  </si>
  <si>
    <t>Ana</t>
  </si>
  <si>
    <t>American Airlines</t>
  </si>
  <si>
    <t>Asiana Airlines</t>
  </si>
  <si>
    <t>Austrian Airlines</t>
  </si>
  <si>
    <t>Blue1</t>
  </si>
  <si>
    <t>Bmi</t>
  </si>
  <si>
    <t>British Airways</t>
  </si>
  <si>
    <t>Brussels Airlines</t>
  </si>
  <si>
    <t>China Airlines</t>
  </si>
  <si>
    <t>Czech Airlines</t>
  </si>
  <si>
    <t>Delta Airlines</t>
  </si>
  <si>
    <t>Easyjet</t>
  </si>
  <si>
    <t>Emirates</t>
  </si>
  <si>
    <t>Finnair</t>
  </si>
  <si>
    <t>Iberia</t>
  </si>
  <si>
    <t>Japan Airlines</t>
  </si>
  <si>
    <t>Jet Airways</t>
  </si>
  <si>
    <t>KLM</t>
  </si>
  <si>
    <t>Korean Air</t>
  </si>
  <si>
    <t>Polish Airlines</t>
  </si>
  <si>
    <t>Lufthansa</t>
  </si>
  <si>
    <t>Malaysia Airlines</t>
  </si>
  <si>
    <t>Qatar Airlines</t>
  </si>
  <si>
    <t>Ryanair</t>
  </si>
  <si>
    <t>Scandinavian Airlines</t>
  </si>
  <si>
    <t>Thai</t>
  </si>
  <si>
    <t>Transavia Airlines</t>
  </si>
  <si>
    <t>Turkish Airlines</t>
  </si>
  <si>
    <t>United Airlines</t>
  </si>
  <si>
    <t>US Airways</t>
  </si>
  <si>
    <t>Virgin Atlantic</t>
  </si>
  <si>
    <t>Vueling</t>
  </si>
  <si>
    <t>Maximalgewicht</t>
  </si>
  <si>
    <t>Fluglinie</t>
  </si>
  <si>
    <t>Länge</t>
  </si>
  <si>
    <t>Breite</t>
  </si>
  <si>
    <t>Tiefe</t>
  </si>
  <si>
    <t>Handgepäck</t>
  </si>
  <si>
    <r>
      <t xml:space="preserve">Preis in CHF
</t>
    </r>
    <r>
      <rPr>
        <sz val="8"/>
        <color rgb="FF002060"/>
        <rFont val="Aptos Narrow"/>
        <family val="2"/>
        <scheme val="minor"/>
      </rPr>
      <t>(auf 5 Rappen gerundet)</t>
    </r>
  </si>
  <si>
    <t>Anzahl Fluglinien ohne Gewichtsbegrenzung</t>
  </si>
  <si>
    <t>Adria Airways </t>
  </si>
  <si>
    <t>Slovenia</t>
  </si>
  <si>
    <t>Aer Lingus </t>
  </si>
  <si>
    <t>Ireland</t>
  </si>
  <si>
    <t>Aeroflot </t>
  </si>
  <si>
    <t>Russia</t>
  </si>
  <si>
    <t>Air Canada </t>
  </si>
  <si>
    <t>Canada</t>
  </si>
  <si>
    <t>Air France </t>
  </si>
  <si>
    <t>France</t>
  </si>
  <si>
    <t>Air Iceland </t>
  </si>
  <si>
    <t>Iceland</t>
  </si>
  <si>
    <t>Air India </t>
  </si>
  <si>
    <t>India</t>
  </si>
  <si>
    <t>AirAsia Thailand </t>
  </si>
  <si>
    <t>Thailand</t>
  </si>
  <si>
    <t>Alitalia </t>
  </si>
  <si>
    <t>Italy</t>
  </si>
  <si>
    <t>United States</t>
  </si>
  <si>
    <t>Ariana Afghan Airlines </t>
  </si>
  <si>
    <t>Afghanistan</t>
  </si>
  <si>
    <t>Avia Traffic Company </t>
  </si>
  <si>
    <t>Kyrgyzstan</t>
  </si>
  <si>
    <t>Bangkok Airways </t>
  </si>
  <si>
    <t>Blue Islands </t>
  </si>
  <si>
    <t>Channel Islands</t>
  </si>
  <si>
    <t>British Airways </t>
  </si>
  <si>
    <t>United Kingdom</t>
  </si>
  <si>
    <t>Canadian North </t>
  </si>
  <si>
    <t>Cathay Pacific </t>
  </si>
  <si>
    <t>Hong Kong</t>
  </si>
  <si>
    <t>Emirates </t>
  </si>
  <si>
    <t>United Arab Emirates</t>
  </si>
  <si>
    <t>Lufthansa </t>
  </si>
  <si>
    <t>Germany</t>
  </si>
  <si>
    <t>Nepal Airlines </t>
  </si>
  <si>
    <t>Nepal</t>
  </si>
  <si>
    <t>NOK Air </t>
  </si>
  <si>
    <t>Ryanair </t>
  </si>
  <si>
    <t>Singapore Airlines</t>
  </si>
  <si>
    <t>Singapore</t>
  </si>
  <si>
    <t>Southwest Airlines</t>
  </si>
  <si>
    <t>Swiss International Air Lines </t>
  </si>
  <si>
    <t>Switzerland</t>
  </si>
  <si>
    <t>Tunisair </t>
  </si>
  <si>
    <t>Tunisia</t>
  </si>
  <si>
    <t>Airline</t>
  </si>
  <si>
    <t>Land</t>
  </si>
  <si>
    <t>Einstufung</t>
  </si>
  <si>
    <t>Sterne</t>
  </si>
  <si>
    <t>durchschnittliche Länge</t>
  </si>
  <si>
    <t>Mindestanforderung
Maximalgewicht</t>
  </si>
  <si>
    <t>zulässige Gepäckgrösse</t>
  </si>
  <si>
    <t>Volumen</t>
  </si>
  <si>
    <r>
      <rPr>
        <b/>
        <sz val="8"/>
        <color rgb="FF002060"/>
        <rFont val="Aptos Narrow"/>
        <family val="2"/>
        <scheme val="minor"/>
      </rPr>
      <t xml:space="preserve">(Länge </t>
    </r>
    <r>
      <rPr>
        <b/>
        <sz val="8"/>
        <color rgb="FF002060"/>
        <rFont val="Calibri"/>
        <family val="2"/>
      </rPr>
      <t>× Breite × Tiefe)</t>
    </r>
  </si>
  <si>
    <t>erfüllt</t>
  </si>
  <si>
    <t>Aufgaben Preisentwicklung</t>
  </si>
  <si>
    <t>B3</t>
  </si>
  <si>
    <r>
      <t xml:space="preserve">Ermitteln Sie in Zelle </t>
    </r>
    <r>
      <rPr>
        <b/>
        <sz val="11"/>
        <color rgb="FF000000"/>
        <rFont val="Aptos Narrow"/>
        <family val="2"/>
        <scheme val="minor"/>
      </rPr>
      <t xml:space="preserve">B3 </t>
    </r>
    <r>
      <rPr>
        <sz val="11"/>
        <color rgb="FF000000"/>
        <rFont val="Aptos Narrow"/>
        <family val="2"/>
        <scheme val="minor"/>
      </rPr>
      <t xml:space="preserve">aus dem Abreisedatum in Zelle </t>
    </r>
    <r>
      <rPr>
        <b/>
        <sz val="11"/>
        <color rgb="FF000000"/>
        <rFont val="Aptos Narrow"/>
        <family val="2"/>
        <scheme val="minor"/>
      </rPr>
      <t>B1</t>
    </r>
    <r>
      <rPr>
        <sz val="11"/>
        <color rgb="FF000000"/>
        <rFont val="Aptos Narrow"/>
        <family val="2"/>
        <scheme val="minor"/>
      </rPr>
      <t xml:space="preserve"> und dem Rückreisedatum in Zelle </t>
    </r>
    <r>
      <rPr>
        <b/>
        <sz val="11"/>
        <color rgb="FF000000"/>
        <rFont val="Aptos Narrow"/>
        <family val="2"/>
        <scheme val="minor"/>
      </rPr>
      <t>B2</t>
    </r>
    <r>
      <rPr>
        <sz val="11"/>
        <color rgb="FF000000"/>
        <rFont val="Aptos Narrow"/>
        <family val="2"/>
        <scheme val="minor"/>
      </rPr>
      <t xml:space="preserve"> die Aufenthaltsdauer in Tagen.</t>
    </r>
  </si>
  <si>
    <t>Gestaltung Spalte B</t>
  </si>
  <si>
    <r>
      <t xml:space="preserve">Der Wert in Zelle </t>
    </r>
    <r>
      <rPr>
        <b/>
        <sz val="11"/>
        <color rgb="FF000000"/>
        <rFont val="Aptos Narrow"/>
        <family val="2"/>
        <scheme val="minor"/>
      </rPr>
      <t>B3</t>
    </r>
    <r>
      <rPr>
        <sz val="11"/>
        <color rgb="FF000000"/>
        <rFont val="Aptos Narrow"/>
        <family val="2"/>
        <scheme val="minor"/>
      </rPr>
      <t xml:space="preserve"> soll mit dem Zusatz «Tage» angezeigt werden.</t>
    </r>
  </si>
  <si>
    <r>
      <t xml:space="preserve">Der tiefste und der höchste Preis im Zellbereich </t>
    </r>
    <r>
      <rPr>
        <b/>
        <sz val="11"/>
        <color rgb="FF000000"/>
        <rFont val="Aptos Narrow"/>
        <family val="2"/>
        <scheme val="minor"/>
      </rPr>
      <t>B8:B33</t>
    </r>
    <r>
      <rPr>
        <sz val="11"/>
        <color rgb="FF000000"/>
        <rFont val="Aptos Narrow"/>
        <family val="2"/>
        <scheme val="minor"/>
      </rPr>
      <t xml:space="preserve"> soll automatisch farblich unterschiedlich hervorgehoben werden.</t>
    </r>
  </si>
  <si>
    <t>C8:C33</t>
  </si>
  <si>
    <r>
      <t xml:space="preserve">Rechnen Sie in </t>
    </r>
    <r>
      <rPr>
        <b/>
        <sz val="11"/>
        <color rgb="FF000000"/>
        <rFont val="Aptos Narrow"/>
        <family val="2"/>
        <scheme val="minor"/>
      </rPr>
      <t xml:space="preserve">Spalte C </t>
    </r>
    <r>
      <rPr>
        <sz val="11"/>
        <color rgb="FF000000"/>
        <rFont val="Aptos Narrow"/>
        <family val="2"/>
        <scheme val="minor"/>
      </rPr>
      <t xml:space="preserve">die Euro-Währungsbeträge aus </t>
    </r>
    <r>
      <rPr>
        <b/>
        <sz val="11"/>
        <color rgb="FF000000"/>
        <rFont val="Aptos Narrow"/>
        <family val="2"/>
        <scheme val="minor"/>
      </rPr>
      <t>Spalte B</t>
    </r>
    <r>
      <rPr>
        <sz val="11"/>
        <color rgb="FF000000"/>
        <rFont val="Aptos Narrow"/>
        <family val="2"/>
        <scheme val="minor"/>
      </rPr>
      <t xml:space="preserve"> in Schweizer Franken um. Beziehen Sie sich dabei auf den Wechselkurs in Zelle </t>
    </r>
    <r>
      <rPr>
        <b/>
        <sz val="11"/>
        <color rgb="FF000000"/>
        <rFont val="Aptos Narrow"/>
        <family val="2"/>
        <scheme val="minor"/>
      </rPr>
      <t>B5.</t>
    </r>
  </si>
  <si>
    <t>D8:D33</t>
  </si>
  <si>
    <r>
      <t xml:space="preserve">Runden Sie in </t>
    </r>
    <r>
      <rPr>
        <b/>
        <sz val="11"/>
        <color rgb="FF000000"/>
        <rFont val="Aptos Narrow"/>
        <family val="2"/>
        <scheme val="minor"/>
      </rPr>
      <t>Spalte D</t>
    </r>
    <r>
      <rPr>
        <sz val="11"/>
        <color rgb="FF000000"/>
        <rFont val="Aptos Narrow"/>
        <family val="2"/>
        <scheme val="minor"/>
      </rPr>
      <t xml:space="preserve"> die CHF-Währungsbeträge aus </t>
    </r>
    <r>
      <rPr>
        <b/>
        <sz val="11"/>
        <color rgb="FF000000"/>
        <rFont val="Aptos Narrow"/>
        <family val="2"/>
        <scheme val="minor"/>
      </rPr>
      <t>Spalte C</t>
    </r>
    <r>
      <rPr>
        <sz val="11"/>
        <color rgb="FF000000"/>
        <rFont val="Aptos Narrow"/>
        <family val="2"/>
        <scheme val="minor"/>
      </rPr>
      <t xml:space="preserve"> auf 5 Rappen.</t>
    </r>
  </si>
  <si>
    <t>Wenn Sie die Aufgabe 3 nicht lösen konnten, runden Sie die Währungsbeträge aus Spalte B auf 5 Cent.</t>
  </si>
  <si>
    <t>Aufgaben Handgepäck</t>
  </si>
  <si>
    <t>B2</t>
  </si>
  <si>
    <t>Berechnen Sie, wie viele Fluggesellschaften kein Maximalgewicht für das Handgepäck kennen (kein Eintrag in den Zellen F8 bis F48).</t>
  </si>
  <si>
    <t>B4</t>
  </si>
  <si>
    <r>
      <t xml:space="preserve">Berechnen Sie die durchschnittliche zulässige Länge des Handgepäcks aus </t>
    </r>
    <r>
      <rPr>
        <b/>
        <sz val="11"/>
        <color rgb="FF000000"/>
        <rFont val="Aptos Narrow"/>
        <family val="2"/>
        <scheme val="minor"/>
      </rPr>
      <t>Spalte B.</t>
    </r>
  </si>
  <si>
    <t>E8:E48</t>
  </si>
  <si>
    <r>
      <t xml:space="preserve">Ermitteln Sie mit Hilfe der Angaben aus den </t>
    </r>
    <r>
      <rPr>
        <b/>
        <sz val="11"/>
        <color rgb="FF000000"/>
        <rFont val="Aptos Narrow"/>
        <family val="2"/>
        <scheme val="minor"/>
      </rPr>
      <t>Spalten B, C</t>
    </r>
    <r>
      <rPr>
        <sz val="11"/>
        <color rgb="FF000000"/>
        <rFont val="Aptos Narrow"/>
        <family val="2"/>
        <scheme val="minor"/>
      </rPr>
      <t xml:space="preserve"> und </t>
    </r>
    <r>
      <rPr>
        <b/>
        <sz val="11"/>
        <color rgb="FF000000"/>
        <rFont val="Aptos Narrow"/>
        <family val="2"/>
        <scheme val="minor"/>
      </rPr>
      <t>D</t>
    </r>
    <r>
      <rPr>
        <sz val="11"/>
        <color rgb="FF000000"/>
        <rFont val="Aptos Narrow"/>
        <family val="2"/>
        <scheme val="minor"/>
      </rPr>
      <t xml:space="preserve"> das Volumen des Handgepäcks in Litern (Länge × Breite × Tiefe, dividiert durch 1000).</t>
    </r>
  </si>
  <si>
    <t>Wenn Sie diese Aufgabe nicht lösen können, dann kopieren Sie die Ersatzdaten aus dem Zellbereich K8:K48 in den Zellbereich E8:E48.</t>
  </si>
  <si>
    <t>G8:G48</t>
  </si>
  <si>
    <r>
      <t xml:space="preserve">In </t>
    </r>
    <r>
      <rPr>
        <b/>
        <sz val="11"/>
        <color rgb="FF000000"/>
        <rFont val="Aptos Narrow"/>
        <family val="2"/>
        <scheme val="minor"/>
      </rPr>
      <t xml:space="preserve">Spalte G </t>
    </r>
    <r>
      <rPr>
        <sz val="11"/>
        <color rgb="FF000000"/>
        <rFont val="Aptos Narrow"/>
        <family val="2"/>
        <scheme val="minor"/>
      </rPr>
      <t>soll «ok» stehen, wenn das zulässige Gewicht mindestens 10 kg (G3) beträgt oder wenn keine Gewichtsgrenze angegeben ist. In allen anderen Fällen soll diese Spalte leer bleiben.</t>
    </r>
  </si>
  <si>
    <t>Aufgaben Safety Rating</t>
  </si>
  <si>
    <r>
      <t xml:space="preserve">Blenden Sie die ausgeblendete </t>
    </r>
    <r>
      <rPr>
        <b/>
        <sz val="11"/>
        <color rgb="FF000000"/>
        <rFont val="Aptos Narrow"/>
        <family val="2"/>
        <scheme val="minor"/>
      </rPr>
      <t>Spalte B</t>
    </r>
    <r>
      <rPr>
        <sz val="11"/>
        <color rgb="FF000000"/>
        <rFont val="Aptos Narrow"/>
        <family val="2"/>
        <scheme val="minor"/>
      </rPr>
      <t xml:space="preserve"> wieder ein.</t>
    </r>
  </si>
  <si>
    <t>D2:D27</t>
  </si>
  <si>
    <t>B8:B33</t>
  </si>
  <si>
    <t>grösste Gepäck-Tiefe</t>
  </si>
  <si>
    <r>
      <t xml:space="preserve">Lassen Sie mit einer geeigneten Funktion die grösste zulässige Gepäck-Tiefe aus </t>
    </r>
    <r>
      <rPr>
        <b/>
        <sz val="11"/>
        <color rgb="FF000000"/>
        <rFont val="Aptos Narrow"/>
        <family val="2"/>
        <scheme val="minor"/>
      </rPr>
      <t>Spalte D</t>
    </r>
    <r>
      <rPr>
        <sz val="11"/>
        <color rgb="FF000000"/>
        <rFont val="Aptos Narrow"/>
        <family val="2"/>
        <scheme val="minor"/>
      </rPr>
      <t xml:space="preserve"> anzeigen.</t>
    </r>
  </si>
  <si>
    <t>bis 3 Sterne</t>
  </si>
  <si>
    <t>schwach</t>
  </si>
  <si>
    <t>4 bis 5 Sterne</t>
  </si>
  <si>
    <t>gut</t>
  </si>
  <si>
    <t>ab 6 Sterne</t>
  </si>
  <si>
    <t>excellent</t>
  </si>
  <si>
    <t>Grobstufe</t>
  </si>
  <si>
    <r>
      <t xml:space="preserve">In </t>
    </r>
    <r>
      <rPr>
        <b/>
        <sz val="11"/>
        <color rgb="FF000000"/>
        <rFont val="Aptos Narrow"/>
        <family val="2"/>
        <scheme val="minor"/>
      </rPr>
      <t>Spalte D</t>
    </r>
    <r>
      <rPr>
        <sz val="11"/>
        <color rgb="FF000000"/>
        <rFont val="Aptos Narrow"/>
        <family val="2"/>
        <scheme val="minor"/>
      </rPr>
      <t xml:space="preserve"> fügen Sie die Grobstufung, siehe Bereich F1:G4, für die Sternezahl der Airlines ein.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</si>
</sst>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CHF&quot;\ * #,##0.00_ ;_ &quot;CHF&quot;\ * \-#,##0.00_ ;_ &quot;CHF&quot;\ * &quot;-&quot;??_ ;_ @_ "/>
    <numFmt numFmtId="164" formatCode="ddd\,\ d/\ mmm\ yyyy"/>
    <numFmt numFmtId="165" formatCode="_ [$EUR]\ * #,##0.00_ ;_ [$EUR]\ * \-#,##0.00_ ;_ [$EUR]\ * &quot;-&quot;??_ ;_ @_ "/>
    <numFmt numFmtId="166" formatCode="General\ &quot;cm&quot;"/>
    <numFmt numFmtId="167" formatCode="0\ &quot;kg&quot;"/>
    <numFmt numFmtId="168" formatCode="0.0\ &quot;cm&quot;"/>
    <numFmt numFmtId="169" formatCode="0.0\ &quot;l&quot;"/>
    <numFmt numFmtId="170" formatCode="General\ &quot;Tage&quot;"/>
  </numFmts>
  <fonts count="13" x14ac:knownFonts="1">
    <font>
      <sz val="10"/>
      <color theme="1"/>
      <name val="Aptos Narrow"/>
      <family val="2"/>
      <scheme val="minor"/>
    </font>
    <font>
      <sz val="24"/>
      <color rgb="FF002060"/>
      <name val="Aptos Display"/>
      <family val="2"/>
      <scheme val="major"/>
    </font>
    <font>
      <sz val="11"/>
      <color rgb="FF002060"/>
      <name val="Aptos Narrow"/>
      <family val="2"/>
      <scheme val="minor"/>
    </font>
    <font>
      <sz val="8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8"/>
      <color rgb="FF002060"/>
      <name val="Aptos Narrow"/>
      <family val="2"/>
      <scheme val="minor"/>
    </font>
    <font>
      <b/>
      <sz val="8"/>
      <color rgb="FF002060"/>
      <name val="Calibri"/>
      <family val="2"/>
    </font>
    <font>
      <sz val="10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66" fontId="2" fillId="0" borderId="0" xfId="0" applyNumberFormat="1" applyFont="1"/>
    <xf numFmtId="167" fontId="2" fillId="0" borderId="0" xfId="0" applyNumberFormat="1" applyFont="1"/>
    <xf numFmtId="0" fontId="4" fillId="3" borderId="0" xfId="0" applyFont="1" applyFill="1" applyAlignment="1">
      <alignment horizontal="left"/>
    </xf>
    <xf numFmtId="164" fontId="2" fillId="2" borderId="0" xfId="0" applyNumberFormat="1" applyFont="1" applyFill="1"/>
    <xf numFmtId="0" fontId="4" fillId="4" borderId="0" xfId="0" applyFont="1" applyFill="1" applyAlignment="1">
      <alignment horizontal="left"/>
    </xf>
    <xf numFmtId="164" fontId="2" fillId="5" borderId="0" xfId="0" applyNumberFormat="1" applyFont="1" applyFill="1"/>
    <xf numFmtId="164" fontId="2" fillId="0" borderId="0" xfId="0" applyNumberFormat="1" applyFont="1" applyAlignment="1">
      <alignment horizontal="left"/>
    </xf>
    <xf numFmtId="165" fontId="2" fillId="0" borderId="0" xfId="0" applyNumberFormat="1" applyFont="1"/>
    <xf numFmtId="44" fontId="2" fillId="0" borderId="0" xfId="0" applyNumberFormat="1" applyFont="1"/>
    <xf numFmtId="164" fontId="2" fillId="0" borderId="0" xfId="0" applyNumberFormat="1" applyFont="1"/>
    <xf numFmtId="0" fontId="4" fillId="6" borderId="0" xfId="0" applyFont="1" applyFill="1"/>
    <xf numFmtId="0" fontId="2" fillId="7" borderId="0" xfId="0" applyFont="1" applyFill="1"/>
    <xf numFmtId="0" fontId="1" fillId="8" borderId="0" xfId="0" applyFont="1" applyFill="1"/>
    <xf numFmtId="0" fontId="2" fillId="8" borderId="0" xfId="0" applyFont="1" applyFill="1"/>
    <xf numFmtId="0" fontId="2" fillId="6" borderId="0" xfId="0" applyFont="1" applyFill="1" applyAlignment="1">
      <alignment wrapText="1"/>
    </xf>
    <xf numFmtId="0" fontId="2" fillId="6" borderId="0" xfId="0" applyFont="1" applyFill="1"/>
    <xf numFmtId="0" fontId="2" fillId="5" borderId="0" xfId="0" applyFont="1" applyFill="1"/>
    <xf numFmtId="0" fontId="2" fillId="9" borderId="0" xfId="0" applyFont="1" applyFill="1"/>
    <xf numFmtId="167" fontId="2" fillId="10" borderId="0" xfId="0" applyNumberFormat="1" applyFont="1" applyFill="1"/>
    <xf numFmtId="0" fontId="4" fillId="8" borderId="0" xfId="0" applyFont="1" applyFill="1"/>
    <xf numFmtId="0" fontId="4" fillId="8" borderId="0" xfId="0" applyFont="1" applyFill="1" applyAlignment="1">
      <alignment wrapText="1"/>
    </xf>
    <xf numFmtId="164" fontId="2" fillId="11" borderId="0" xfId="0" applyNumberFormat="1" applyFont="1" applyFill="1"/>
    <xf numFmtId="164" fontId="4" fillId="11" borderId="0" xfId="0" applyNumberFormat="1" applyFont="1" applyFill="1" applyAlignment="1">
      <alignment horizontal="left" vertical="top"/>
    </xf>
    <xf numFmtId="0" fontId="4" fillId="11" borderId="0" xfId="0" applyFont="1" applyFill="1" applyAlignment="1">
      <alignment horizontal="left" vertical="top"/>
    </xf>
    <xf numFmtId="0" fontId="4" fillId="11" borderId="0" xfId="0" applyFont="1" applyFill="1" applyAlignment="1">
      <alignment horizontal="left" vertical="top" wrapText="1"/>
    </xf>
    <xf numFmtId="0" fontId="2" fillId="12" borderId="0" xfId="0" applyFont="1" applyFill="1"/>
    <xf numFmtId="44" fontId="2" fillId="12" borderId="0" xfId="0" applyNumberFormat="1" applyFont="1" applyFill="1"/>
    <xf numFmtId="168" fontId="2" fillId="12" borderId="0" xfId="0" applyNumberFormat="1" applyFont="1" applyFill="1"/>
    <xf numFmtId="169" fontId="2" fillId="12" borderId="0" xfId="0" applyNumberFormat="1" applyFont="1" applyFill="1"/>
    <xf numFmtId="0" fontId="8" fillId="10" borderId="0" xfId="0" applyFont="1" applyFill="1" applyAlignment="1">
      <alignment horizontal="right" wrapText="1"/>
    </xf>
    <xf numFmtId="0" fontId="5" fillId="8" borderId="0" xfId="0" applyFont="1" applyFill="1"/>
    <xf numFmtId="0" fontId="5" fillId="8" borderId="0" xfId="0" applyFont="1" applyFill="1" applyAlignment="1">
      <alignment wrapText="1"/>
    </xf>
    <xf numFmtId="0" fontId="4" fillId="9" borderId="0" xfId="0" applyFont="1" applyFill="1" applyAlignment="1">
      <alignment wrapText="1"/>
    </xf>
    <xf numFmtId="0" fontId="5" fillId="9" borderId="0" xfId="0" applyFont="1" applyFill="1" applyAlignment="1">
      <alignment wrapText="1"/>
    </xf>
    <xf numFmtId="167" fontId="2" fillId="12" borderId="0" xfId="0" applyNumberFormat="1" applyFont="1" applyFill="1"/>
    <xf numFmtId="0" fontId="12" fillId="13" borderId="0" xfId="0" applyFont="1" applyFill="1" applyAlignment="1">
      <alignment horizontal="left" wrapText="1" indent="1"/>
    </xf>
    <xf numFmtId="0" fontId="9" fillId="13" borderId="0" xfId="0" applyFont="1" applyFill="1" applyAlignment="1">
      <alignment horizontal="left" wrapText="1" indent="1"/>
    </xf>
    <xf numFmtId="0" fontId="10" fillId="13" borderId="0" xfId="0" applyFont="1" applyFill="1" applyAlignment="1">
      <alignment horizontal="left" wrapText="1" indent="1"/>
    </xf>
    <xf numFmtId="0" fontId="11" fillId="13" borderId="0" xfId="0" applyFont="1" applyFill="1" applyAlignment="1">
      <alignment horizontal="left" wrapText="1" indent="1"/>
    </xf>
    <xf numFmtId="0" fontId="0" fillId="13" borderId="0" xfId="0" applyFill="1"/>
    <xf numFmtId="0" fontId="9" fillId="10" borderId="0" xfId="0" applyFont="1" applyFill="1" applyAlignment="1">
      <alignment horizontal="left" wrapText="1" indent="1"/>
    </xf>
    <xf numFmtId="0" fontId="10" fillId="10" borderId="0" xfId="0" applyFont="1" applyFill="1" applyAlignment="1">
      <alignment horizontal="left" wrapText="1" indent="1"/>
    </xf>
    <xf numFmtId="0" fontId="11" fillId="10" borderId="0" xfId="0" applyFont="1" applyFill="1" applyAlignment="1">
      <alignment horizontal="left" wrapText="1" indent="1"/>
    </xf>
    <xf numFmtId="0" fontId="0" fillId="10" borderId="0" xfId="0" applyFill="1"/>
    <xf numFmtId="0" fontId="12" fillId="10" borderId="0" xfId="0" applyFont="1" applyFill="1" applyAlignment="1">
      <alignment horizontal="left" wrapText="1" indent="1"/>
    </xf>
    <xf numFmtId="0" fontId="9" fillId="2" borderId="0" xfId="0" applyFont="1" applyFill="1" applyAlignment="1">
      <alignment horizontal="left" wrapText="1" indent="1"/>
    </xf>
    <xf numFmtId="0" fontId="10" fillId="2" borderId="0" xfId="0" applyFont="1" applyFill="1" applyAlignment="1">
      <alignment horizontal="left" wrapText="1" indent="1"/>
    </xf>
    <xf numFmtId="0" fontId="12" fillId="2" borderId="0" xfId="0" applyFont="1" applyFill="1" applyAlignment="1">
      <alignment horizontal="left" wrapText="1" indent="1"/>
    </xf>
    <xf numFmtId="0" fontId="0" fillId="2" borderId="0" xfId="0" applyFill="1"/>
    <xf numFmtId="0" fontId="4" fillId="6" borderId="1" xfId="0" applyFont="1" applyFill="1" applyBorder="1"/>
    <xf numFmtId="0" fontId="2" fillId="7" borderId="3" xfId="0" applyFont="1" applyFill="1" applyBorder="1"/>
    <xf numFmtId="0" fontId="2" fillId="0" borderId="3" xfId="0" applyFont="1" applyBorder="1"/>
    <xf numFmtId="0" fontId="2" fillId="7" borderId="5" xfId="0" applyFont="1" applyFill="1" applyBorder="1"/>
    <xf numFmtId="0" fontId="4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4" fillId="8" borderId="0" xfId="0" applyFont="1" applyFill="1" applyAlignment="1">
      <alignment horizontal="left"/>
    </xf>
    <xf numFmtId="170" fontId="7" fillId="12" borderId="0" xfId="0" applyNumberFormat="1" applyFont="1" applyFill="1"/>
  </cellXfs>
  <cellStyles count="1"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0</xdr:row>
          <xdr:rowOff>83820</xdr:rowOff>
        </xdr:from>
        <xdr:to>
          <xdr:col>10</xdr:col>
          <xdr:colOff>630555</xdr:colOff>
          <xdr:row>22</xdr:row>
          <xdr:rowOff>129540</xdr:rowOff>
        </xdr:to>
        <xdr:pic>
          <xdr:nvPicPr>
            <xdr:cNvPr id="4" name="Grafik 3">
              <a:extLst>
                <a:ext uri="{FF2B5EF4-FFF2-40B4-BE49-F238E27FC236}">
                  <a16:creationId xmlns:a16="http://schemas.microsoft.com/office/drawing/2014/main" id="{3E86B528-27CD-437C-647D-7987C8C383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1:$A$13" spid="_x0000_s20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379720" y="83820"/>
              <a:ext cx="4320540" cy="42062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0</xdr:row>
          <xdr:rowOff>335280</xdr:rowOff>
        </xdr:from>
        <xdr:to>
          <xdr:col>14</xdr:col>
          <xdr:colOff>190500</xdr:colOff>
          <xdr:row>19</xdr:row>
          <xdr:rowOff>76200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5E692359-0F28-7B1C-1ABD-2CC4404784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14:$A$26" spid="_x0000_s30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60920" y="335280"/>
              <a:ext cx="4312920" cy="42519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6</xdr:row>
          <xdr:rowOff>167640</xdr:rowOff>
        </xdr:from>
        <xdr:to>
          <xdr:col>10</xdr:col>
          <xdr:colOff>624840</xdr:colOff>
          <xdr:row>14</xdr:row>
          <xdr:rowOff>129540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D934DBF6-2826-421D-9E6E-8ACDD1E34E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27:$A$31" spid="_x0000_s41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99560" y="1264920"/>
              <a:ext cx="4312920" cy="14325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</xdr:row>
      <xdr:rowOff>95250</xdr:rowOff>
    </xdr:from>
    <xdr:ext cx="7229475" cy="6636945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1C129BB-E930-4BF6-8D2F-B75281A702D9}"/>
            </a:ext>
          </a:extLst>
        </xdr:cNvPr>
        <xdr:cNvSpPr txBox="1"/>
      </xdr:nvSpPr>
      <xdr:spPr>
        <a:xfrm>
          <a:off x="8001000" y="1247775"/>
          <a:ext cx="7229475" cy="66369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Preisentwicklung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B3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Ermitteln Sie in Zelle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B3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aus dem Abreisedatum in Zelle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und dem Rückreisedatum in Zelle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B2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die Aufenthaltsdauer in Tagen.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Gestaltung Spalte B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Der Wert in Zelle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B3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soll mit dem Zusatz «Tage» angezeigt werden.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Der tiefste und der höchste Preis im Zellbereich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B8:B33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soll automatisch farblich unterschiedlich hervorgehoben werden.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C8:C33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Rechnen Sie 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die Euro-Währungsbeträge aus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B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Schweizer Franken um. Beziehen Sie sich dabei auf den Wechselkurs in Zelle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B5.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D8:D33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Runden Sie 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D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die CHF-Währungsbeträge aus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C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auf 5 Rappen.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Wenn Sie die Aufgabe 3 nicht lösen konnten, runden Sie die Währungsbeträge aus Spalte B auf 5 Cent.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Handgepäck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B2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Sie, wie viele Fluggesellschaften kein Maximalgewicht für das Handgepäck kennen (kein Eintrag in den Zellen F8 bis F48).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B3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Lassen Sie mit einer geeigneten Funktion das geringste zulässige Maximalgewicht aus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F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anzeigen.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B4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die durchschnittliche zulässige Länge des Handgepäcks aus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B.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E8:E48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Ermitteln Sie mit Hilfe der Angaben aus den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Spalten B, C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und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das Volumen des Handgepäcks in Litern (Länge × Breite × Tiefe, dividiert durch 1000).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Wenn Sie diese Aufgabe nicht lösen können, dann kopieren Sie die Ersatzdaten aus dem Zellbereich K8:K48 in den Zellbereich E8:E48.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G8:G48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soll «ok» stehen, wenn das zulässige Gewicht mindestens 10 kg (G3) beträgt oder wenn keine Gewichtsgrenze angegeben ist. In allen anderen Fällen soll diese Spalte leer bleiben.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H8:H48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den Rang, bezogen auf die Volumenangaben 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E.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Das grösste Volumen sollen den Rang 1 erhalten.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Safety Rating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Blenden Sie die ausgeblendete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B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wieder ein.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D2:D27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D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sollen mit Hilfe einer geeigneten Funktion je nach der Einstufung 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C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ein bis sieben Sterne angezeigt werden. Beziehen Sie sich dabei auf die Einstufungstabelle im Zellbereich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F2 bis L3.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zoomScaleNormal="100" workbookViewId="0"/>
  </sheetViews>
  <sheetFormatPr baseColWidth="10" defaultColWidth="10.88671875" defaultRowHeight="13.8" x14ac:dyDescent="0.3"/>
  <cols>
    <col min="1" max="1" width="17.109375" customWidth="1"/>
    <col min="2" max="4" width="16.5546875" customWidth="1"/>
  </cols>
  <sheetData>
    <row r="1" spans="1:4" s="1" customFormat="1" ht="14.4" x14ac:dyDescent="0.3">
      <c r="A1" s="4" t="s">
        <v>0</v>
      </c>
      <c r="B1" s="5">
        <v>44373</v>
      </c>
    </row>
    <row r="2" spans="1:4" s="1" customFormat="1" ht="14.4" x14ac:dyDescent="0.3">
      <c r="A2" s="6" t="s">
        <v>1</v>
      </c>
      <c r="B2" s="7">
        <v>44378</v>
      </c>
    </row>
    <row r="3" spans="1:4" s="1" customFormat="1" ht="14.4" x14ac:dyDescent="0.3">
      <c r="A3" s="8" t="s">
        <v>2</v>
      </c>
      <c r="B3" s="63">
        <f>B2-B1</f>
        <v>5</v>
      </c>
    </row>
    <row r="4" spans="1:4" s="1" customFormat="1" ht="14.4" x14ac:dyDescent="0.3">
      <c r="A4" s="1" t="s">
        <v>5</v>
      </c>
    </row>
    <row r="5" spans="1:4" s="1" customFormat="1" ht="14.4" x14ac:dyDescent="0.3">
      <c r="A5" s="9">
        <v>1</v>
      </c>
      <c r="B5" s="10">
        <v>1.1200000000000001</v>
      </c>
    </row>
    <row r="6" spans="1:4" s="1" customFormat="1" ht="14.4" x14ac:dyDescent="0.3">
      <c r="A6" s="8"/>
    </row>
    <row r="7" spans="1:4" s="1" customFormat="1" ht="25.2" x14ac:dyDescent="0.3">
      <c r="A7" s="23"/>
      <c r="B7" s="24" t="s">
        <v>4</v>
      </c>
      <c r="C7" s="25" t="s">
        <v>3</v>
      </c>
      <c r="D7" s="26" t="s">
        <v>53</v>
      </c>
    </row>
    <row r="8" spans="1:4" s="1" customFormat="1" ht="14.4" x14ac:dyDescent="0.3">
      <c r="A8" s="11">
        <v>44104</v>
      </c>
      <c r="B8" s="9">
        <v>156.88</v>
      </c>
      <c r="C8" s="28">
        <f>B8*$B$5</f>
        <v>175.7056</v>
      </c>
      <c r="D8" s="28">
        <f>ROUND(C8*20,0)/20</f>
        <v>175.7</v>
      </c>
    </row>
    <row r="9" spans="1:4" s="1" customFormat="1" ht="14.4" x14ac:dyDescent="0.3">
      <c r="A9" s="11">
        <v>44112</v>
      </c>
      <c r="B9" s="9">
        <v>171.06</v>
      </c>
      <c r="C9" s="28">
        <f t="shared" ref="C9:C33" si="0">B9*$B$5</f>
        <v>191.58720000000002</v>
      </c>
      <c r="D9" s="28">
        <f t="shared" ref="D9:D33" si="1">ROUND(C9*20,0)/20</f>
        <v>191.6</v>
      </c>
    </row>
    <row r="10" spans="1:4" s="1" customFormat="1" ht="14.4" x14ac:dyDescent="0.3">
      <c r="A10" s="11">
        <v>44119</v>
      </c>
      <c r="B10" s="9">
        <v>179.17</v>
      </c>
      <c r="C10" s="28">
        <f t="shared" si="0"/>
        <v>200.6704</v>
      </c>
      <c r="D10" s="28">
        <f t="shared" si="1"/>
        <v>200.65</v>
      </c>
    </row>
    <row r="11" spans="1:4" s="1" customFormat="1" ht="14.4" x14ac:dyDescent="0.3">
      <c r="A11" s="11">
        <v>44126</v>
      </c>
      <c r="B11" s="9">
        <v>190.8</v>
      </c>
      <c r="C11" s="28">
        <f t="shared" si="0"/>
        <v>213.69600000000003</v>
      </c>
      <c r="D11" s="28">
        <f t="shared" si="1"/>
        <v>213.7</v>
      </c>
    </row>
    <row r="12" spans="1:4" s="1" customFormat="1" ht="14.4" x14ac:dyDescent="0.3">
      <c r="A12" s="11">
        <v>44133</v>
      </c>
      <c r="B12" s="9">
        <v>176.58</v>
      </c>
      <c r="C12" s="28">
        <f t="shared" si="0"/>
        <v>197.76960000000003</v>
      </c>
      <c r="D12" s="28">
        <f t="shared" si="1"/>
        <v>197.75</v>
      </c>
    </row>
    <row r="13" spans="1:4" s="1" customFormat="1" ht="14.4" x14ac:dyDescent="0.3">
      <c r="A13" s="11">
        <v>44136</v>
      </c>
      <c r="B13" s="9">
        <v>154.32</v>
      </c>
      <c r="C13" s="28">
        <f t="shared" si="0"/>
        <v>172.83840000000001</v>
      </c>
      <c r="D13" s="28">
        <f t="shared" si="1"/>
        <v>172.85</v>
      </c>
    </row>
    <row r="14" spans="1:4" s="1" customFormat="1" ht="14.4" x14ac:dyDescent="0.3">
      <c r="A14" s="11">
        <v>44144</v>
      </c>
      <c r="B14" s="9">
        <v>184.71</v>
      </c>
      <c r="C14" s="28">
        <f t="shared" si="0"/>
        <v>206.87520000000004</v>
      </c>
      <c r="D14" s="28">
        <f t="shared" si="1"/>
        <v>206.9</v>
      </c>
    </row>
    <row r="15" spans="1:4" s="1" customFormat="1" ht="14.4" x14ac:dyDescent="0.3">
      <c r="A15" s="11">
        <v>44154</v>
      </c>
      <c r="B15" s="9">
        <v>198.84</v>
      </c>
      <c r="C15" s="28">
        <f t="shared" si="0"/>
        <v>222.70080000000002</v>
      </c>
      <c r="D15" s="28">
        <f t="shared" si="1"/>
        <v>222.7</v>
      </c>
    </row>
    <row r="16" spans="1:4" s="1" customFormat="1" ht="14.4" x14ac:dyDescent="0.3">
      <c r="A16" s="11">
        <v>44161</v>
      </c>
      <c r="B16" s="9">
        <v>210.37</v>
      </c>
      <c r="C16" s="28">
        <f t="shared" si="0"/>
        <v>235.61440000000002</v>
      </c>
      <c r="D16" s="28">
        <f t="shared" si="1"/>
        <v>235.6</v>
      </c>
    </row>
    <row r="17" spans="1:4" s="1" customFormat="1" ht="14.4" x14ac:dyDescent="0.3">
      <c r="A17" s="11">
        <v>44168</v>
      </c>
      <c r="B17" s="9">
        <v>198.76</v>
      </c>
      <c r="C17" s="28">
        <f t="shared" si="0"/>
        <v>222.61120000000003</v>
      </c>
      <c r="D17" s="28">
        <f t="shared" si="1"/>
        <v>222.6</v>
      </c>
    </row>
    <row r="18" spans="1:4" s="1" customFormat="1" ht="14.4" x14ac:dyDescent="0.3">
      <c r="A18" s="11">
        <v>44175</v>
      </c>
      <c r="B18" s="9">
        <v>198.75</v>
      </c>
      <c r="C18" s="28">
        <f t="shared" si="0"/>
        <v>222.60000000000002</v>
      </c>
      <c r="D18" s="28">
        <f t="shared" si="1"/>
        <v>222.6</v>
      </c>
    </row>
    <row r="19" spans="1:4" s="1" customFormat="1" ht="14.4" x14ac:dyDescent="0.3">
      <c r="A19" s="11">
        <v>44183</v>
      </c>
      <c r="B19" s="9">
        <v>182.57</v>
      </c>
      <c r="C19" s="28">
        <f t="shared" si="0"/>
        <v>204.47840000000002</v>
      </c>
      <c r="D19" s="28">
        <f t="shared" si="1"/>
        <v>204.5</v>
      </c>
    </row>
    <row r="20" spans="1:4" s="1" customFormat="1" ht="14.4" x14ac:dyDescent="0.3">
      <c r="A20" s="11">
        <v>44189</v>
      </c>
      <c r="B20" s="9">
        <v>206.34</v>
      </c>
      <c r="C20" s="28">
        <f t="shared" si="0"/>
        <v>231.10080000000002</v>
      </c>
      <c r="D20" s="28">
        <f t="shared" si="1"/>
        <v>231.1</v>
      </c>
    </row>
    <row r="21" spans="1:4" s="1" customFormat="1" ht="14.4" x14ac:dyDescent="0.3">
      <c r="A21" s="11">
        <v>44196</v>
      </c>
      <c r="B21" s="9">
        <v>236.61</v>
      </c>
      <c r="C21" s="28">
        <f t="shared" si="0"/>
        <v>265.00320000000005</v>
      </c>
      <c r="D21" s="28">
        <f t="shared" si="1"/>
        <v>265</v>
      </c>
    </row>
    <row r="22" spans="1:4" s="1" customFormat="1" ht="14.4" x14ac:dyDescent="0.3">
      <c r="A22" s="11">
        <v>44203</v>
      </c>
      <c r="B22" s="9">
        <v>236.6</v>
      </c>
      <c r="C22" s="28">
        <f t="shared" si="0"/>
        <v>264.99200000000002</v>
      </c>
      <c r="D22" s="28">
        <f t="shared" si="1"/>
        <v>265</v>
      </c>
    </row>
    <row r="23" spans="1:4" s="1" customFormat="1" ht="14.4" x14ac:dyDescent="0.3">
      <c r="A23" s="11">
        <v>44215</v>
      </c>
      <c r="B23" s="9">
        <v>276.02</v>
      </c>
      <c r="C23" s="28">
        <f t="shared" si="0"/>
        <v>309.14240000000001</v>
      </c>
      <c r="D23" s="28">
        <f t="shared" si="1"/>
        <v>309.14999999999998</v>
      </c>
    </row>
    <row r="24" spans="1:4" s="1" customFormat="1" ht="14.4" x14ac:dyDescent="0.3">
      <c r="A24" s="11">
        <v>44217</v>
      </c>
      <c r="B24" s="9">
        <v>294.70999999999998</v>
      </c>
      <c r="C24" s="28">
        <f t="shared" si="0"/>
        <v>330.0752</v>
      </c>
      <c r="D24" s="28">
        <f t="shared" si="1"/>
        <v>330.1</v>
      </c>
    </row>
    <row r="25" spans="1:4" s="1" customFormat="1" ht="14.4" x14ac:dyDescent="0.3">
      <c r="A25" s="11">
        <v>44230</v>
      </c>
      <c r="B25" s="9">
        <v>344.63</v>
      </c>
      <c r="C25" s="28">
        <f t="shared" si="0"/>
        <v>385.98560000000003</v>
      </c>
      <c r="D25" s="28">
        <f t="shared" si="1"/>
        <v>386</v>
      </c>
    </row>
    <row r="26" spans="1:4" s="1" customFormat="1" ht="14.4" x14ac:dyDescent="0.3">
      <c r="A26" s="11">
        <v>44238</v>
      </c>
      <c r="B26" s="9">
        <v>344.58</v>
      </c>
      <c r="C26" s="28">
        <f t="shared" si="0"/>
        <v>385.92959999999999</v>
      </c>
      <c r="D26" s="28">
        <f t="shared" si="1"/>
        <v>385.95</v>
      </c>
    </row>
    <row r="27" spans="1:4" s="1" customFormat="1" ht="14.4" x14ac:dyDescent="0.3">
      <c r="A27" s="11">
        <v>44245</v>
      </c>
      <c r="B27" s="9">
        <v>407.86</v>
      </c>
      <c r="C27" s="28">
        <f t="shared" si="0"/>
        <v>456.80320000000006</v>
      </c>
      <c r="D27" s="28">
        <f t="shared" si="1"/>
        <v>456.8</v>
      </c>
    </row>
    <row r="28" spans="1:4" s="1" customFormat="1" ht="14.4" x14ac:dyDescent="0.3">
      <c r="A28" s="11">
        <v>44252</v>
      </c>
      <c r="B28" s="9">
        <v>414.41</v>
      </c>
      <c r="C28" s="28">
        <f t="shared" si="0"/>
        <v>464.13920000000007</v>
      </c>
      <c r="D28" s="28">
        <f t="shared" si="1"/>
        <v>464.15</v>
      </c>
    </row>
    <row r="29" spans="1:4" s="1" customFormat="1" ht="14.4" x14ac:dyDescent="0.3">
      <c r="A29" s="11">
        <v>44259</v>
      </c>
      <c r="B29" s="9">
        <v>426.04</v>
      </c>
      <c r="C29" s="28">
        <f t="shared" si="0"/>
        <v>477.16480000000007</v>
      </c>
      <c r="D29" s="28">
        <f t="shared" si="1"/>
        <v>477.15</v>
      </c>
    </row>
    <row r="30" spans="1:4" s="1" customFormat="1" ht="14.4" x14ac:dyDescent="0.3">
      <c r="A30" s="11">
        <v>44266</v>
      </c>
      <c r="B30" s="9">
        <v>456.32</v>
      </c>
      <c r="C30" s="28">
        <f t="shared" si="0"/>
        <v>511.07840000000004</v>
      </c>
      <c r="D30" s="28">
        <f t="shared" si="1"/>
        <v>511.1</v>
      </c>
    </row>
    <row r="31" spans="1:4" s="1" customFormat="1" ht="14.4" x14ac:dyDescent="0.3">
      <c r="A31" s="11">
        <v>44273</v>
      </c>
      <c r="B31" s="9">
        <v>400.53</v>
      </c>
      <c r="C31" s="28">
        <f t="shared" si="0"/>
        <v>448.59360000000004</v>
      </c>
      <c r="D31" s="28">
        <f t="shared" si="1"/>
        <v>448.6</v>
      </c>
    </row>
    <row r="32" spans="1:4" s="1" customFormat="1" ht="14.4" x14ac:dyDescent="0.3">
      <c r="A32" s="11">
        <v>44280</v>
      </c>
      <c r="B32" s="9">
        <v>354.24</v>
      </c>
      <c r="C32" s="28">
        <f t="shared" si="0"/>
        <v>396.74880000000007</v>
      </c>
      <c r="D32" s="28">
        <f t="shared" si="1"/>
        <v>396.75</v>
      </c>
    </row>
    <row r="33" spans="1:4" s="1" customFormat="1" ht="14.4" x14ac:dyDescent="0.3">
      <c r="A33" s="11">
        <v>44287</v>
      </c>
      <c r="B33" s="9">
        <v>350.16</v>
      </c>
      <c r="C33" s="28">
        <f t="shared" si="0"/>
        <v>392.17920000000004</v>
      </c>
      <c r="D33" s="28">
        <f t="shared" si="1"/>
        <v>392.2</v>
      </c>
    </row>
  </sheetData>
  <conditionalFormatting sqref="B8:B33">
    <cfRule type="top10" dxfId="0" priority="2" rank="1"/>
    <cfRule type="top10" dxfId="1" priority="1" bottom="1" rank="1"/>
  </conditionalFormatting>
  <pageMargins left="0.7" right="0.7" top="0.78740157499999996" bottom="0.78740157499999996" header="0.3" footer="0.3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zoomScaleNormal="100" workbookViewId="0"/>
  </sheetViews>
  <sheetFormatPr baseColWidth="10" defaultColWidth="10.88671875" defaultRowHeight="14.4" x14ac:dyDescent="0.3"/>
  <cols>
    <col min="1" max="1" width="24.5546875" style="1" customWidth="1"/>
    <col min="2" max="4" width="7.5546875" style="1" customWidth="1"/>
    <col min="5" max="5" width="16.5546875" style="1" customWidth="1"/>
    <col min="6" max="6" width="15.5546875" style="1" customWidth="1"/>
    <col min="7" max="7" width="19.33203125" style="1" customWidth="1"/>
    <col min="8" max="8" width="9" style="1" customWidth="1"/>
    <col min="9" max="9" width="5.33203125" style="1" customWidth="1"/>
    <col min="10" max="16384" width="10.88671875" style="1"/>
  </cols>
  <sheetData>
    <row r="1" spans="1:9" ht="35.25" customHeight="1" x14ac:dyDescent="0.6">
      <c r="A1" s="14" t="s">
        <v>52</v>
      </c>
      <c r="B1" s="15"/>
      <c r="C1" s="15"/>
      <c r="D1" s="15"/>
      <c r="E1" s="15"/>
      <c r="F1" s="15"/>
      <c r="G1" s="15"/>
      <c r="H1" s="19"/>
      <c r="I1" s="19"/>
    </row>
    <row r="2" spans="1:9" ht="30" customHeight="1" x14ac:dyDescent="0.3">
      <c r="A2" s="16" t="s">
        <v>54</v>
      </c>
      <c r="B2" s="27">
        <f>COUNTBLANK(F8:F48)</f>
        <v>8</v>
      </c>
      <c r="C2" s="19"/>
      <c r="D2" s="19"/>
      <c r="E2" s="19"/>
      <c r="F2" s="19"/>
      <c r="G2" s="31" t="s">
        <v>106</v>
      </c>
      <c r="H2" s="19"/>
      <c r="I2" s="19"/>
    </row>
    <row r="3" spans="1:9" ht="30" customHeight="1" x14ac:dyDescent="0.3">
      <c r="A3" s="18" t="s">
        <v>136</v>
      </c>
      <c r="B3" s="36">
        <f>MAX(D8:D48)</f>
        <v>26</v>
      </c>
      <c r="C3" s="19"/>
      <c r="D3" s="19"/>
      <c r="E3" s="19"/>
      <c r="F3" s="19"/>
      <c r="G3" s="20">
        <v>10</v>
      </c>
      <c r="H3" s="19"/>
      <c r="I3" s="19"/>
    </row>
    <row r="4" spans="1:9" ht="30" customHeight="1" x14ac:dyDescent="0.3">
      <c r="A4" s="17" t="s">
        <v>105</v>
      </c>
      <c r="B4" s="29">
        <f>AVERAGE(B8:B48)</f>
        <v>55.170731707317074</v>
      </c>
      <c r="C4" s="19"/>
      <c r="D4" s="19"/>
      <c r="E4" s="19"/>
      <c r="F4" s="19"/>
      <c r="G4" s="19"/>
      <c r="H4" s="19"/>
      <c r="I4" s="19"/>
    </row>
    <row r="5" spans="1:9" x14ac:dyDescent="0.3">
      <c r="A5" s="19"/>
      <c r="B5" s="19"/>
      <c r="C5" s="19"/>
      <c r="D5" s="19"/>
      <c r="E5" s="19"/>
      <c r="F5" s="19"/>
      <c r="G5" s="19"/>
      <c r="H5" s="19"/>
      <c r="I5" s="19"/>
    </row>
    <row r="6" spans="1:9" ht="28.8" x14ac:dyDescent="0.3">
      <c r="A6" s="21"/>
      <c r="B6" s="62" t="s">
        <v>107</v>
      </c>
      <c r="C6" s="62"/>
      <c r="D6" s="62"/>
      <c r="E6" s="22" t="s">
        <v>108</v>
      </c>
      <c r="F6" s="21" t="s">
        <v>47</v>
      </c>
      <c r="G6" s="22" t="s">
        <v>106</v>
      </c>
      <c r="H6" s="34"/>
      <c r="I6" s="19"/>
    </row>
    <row r="7" spans="1:9" x14ac:dyDescent="0.3">
      <c r="A7" s="21" t="s">
        <v>48</v>
      </c>
      <c r="B7" s="32" t="s">
        <v>49</v>
      </c>
      <c r="C7" s="32" t="s">
        <v>50</v>
      </c>
      <c r="D7" s="32" t="s">
        <v>51</v>
      </c>
      <c r="E7" s="33" t="s">
        <v>109</v>
      </c>
      <c r="F7" s="21"/>
      <c r="G7" s="33" t="s">
        <v>110</v>
      </c>
      <c r="H7" s="35"/>
      <c r="I7" s="19"/>
    </row>
    <row r="8" spans="1:9" x14ac:dyDescent="0.3">
      <c r="A8" s="1" t="s">
        <v>6</v>
      </c>
      <c r="B8" s="2">
        <v>55</v>
      </c>
      <c r="C8" s="2">
        <v>40</v>
      </c>
      <c r="D8" s="2">
        <v>20</v>
      </c>
      <c r="E8" s="30">
        <f>B8*C8*D8/1000</f>
        <v>44</v>
      </c>
      <c r="F8" s="3">
        <v>8</v>
      </c>
      <c r="G8" s="27" t="str">
        <f>IF(OR(F8&gt;=$G$3,F8=""),"ok","")</f>
        <v/>
      </c>
      <c r="H8" s="19"/>
      <c r="I8" s="19"/>
    </row>
    <row r="9" spans="1:9" x14ac:dyDescent="0.3">
      <c r="A9" s="1" t="s">
        <v>7</v>
      </c>
      <c r="B9" s="2">
        <v>55</v>
      </c>
      <c r="C9" s="2">
        <v>40</v>
      </c>
      <c r="D9" s="2">
        <v>24</v>
      </c>
      <c r="E9" s="30">
        <f t="shared" ref="E9:E48" si="0">B9*C9*D9/1000</f>
        <v>52.8</v>
      </c>
      <c r="F9" s="3">
        <v>10</v>
      </c>
      <c r="G9" s="27" t="str">
        <f t="shared" ref="G9:G48" si="1">IF(OR(F9&gt;=$G$3,F9=""),"ok","")</f>
        <v>ok</v>
      </c>
      <c r="H9" s="19"/>
      <c r="I9" s="19"/>
    </row>
    <row r="10" spans="1:9" x14ac:dyDescent="0.3">
      <c r="A10" s="1" t="s">
        <v>8</v>
      </c>
      <c r="B10" s="2">
        <v>55</v>
      </c>
      <c r="C10" s="2">
        <v>40</v>
      </c>
      <c r="D10" s="2">
        <v>20</v>
      </c>
      <c r="E10" s="30">
        <f t="shared" si="0"/>
        <v>44</v>
      </c>
      <c r="F10" s="3">
        <v>10</v>
      </c>
      <c r="G10" s="27" t="str">
        <f t="shared" si="1"/>
        <v>ok</v>
      </c>
      <c r="H10" s="19"/>
      <c r="I10" s="19"/>
    </row>
    <row r="11" spans="1:9" x14ac:dyDescent="0.3">
      <c r="A11" s="1" t="s">
        <v>9</v>
      </c>
      <c r="B11" s="2">
        <v>55</v>
      </c>
      <c r="C11" s="2">
        <v>35</v>
      </c>
      <c r="D11" s="2">
        <v>25</v>
      </c>
      <c r="E11" s="30">
        <f t="shared" si="0"/>
        <v>48.125</v>
      </c>
      <c r="F11" s="3">
        <v>10</v>
      </c>
      <c r="G11" s="27" t="str">
        <f t="shared" si="1"/>
        <v>ok</v>
      </c>
      <c r="H11" s="19"/>
      <c r="I11" s="19"/>
    </row>
    <row r="12" spans="1:9" x14ac:dyDescent="0.3">
      <c r="A12" s="1" t="s">
        <v>10</v>
      </c>
      <c r="B12" s="2">
        <v>54</v>
      </c>
      <c r="C12" s="2">
        <v>40</v>
      </c>
      <c r="D12" s="2">
        <v>23</v>
      </c>
      <c r="E12" s="30">
        <f t="shared" si="0"/>
        <v>49.68</v>
      </c>
      <c r="F12" s="3">
        <v>10</v>
      </c>
      <c r="G12" s="27" t="str">
        <f t="shared" si="1"/>
        <v>ok</v>
      </c>
      <c r="H12" s="19"/>
      <c r="I12" s="19"/>
    </row>
    <row r="13" spans="1:9" x14ac:dyDescent="0.3">
      <c r="A13" s="1" t="s">
        <v>11</v>
      </c>
      <c r="B13" s="2">
        <v>55</v>
      </c>
      <c r="C13" s="2">
        <v>35</v>
      </c>
      <c r="D13" s="2">
        <v>25</v>
      </c>
      <c r="E13" s="30">
        <f t="shared" si="0"/>
        <v>48.125</v>
      </c>
      <c r="F13" s="3">
        <v>12</v>
      </c>
      <c r="G13" s="27" t="str">
        <f t="shared" si="1"/>
        <v>ok</v>
      </c>
      <c r="H13" s="19"/>
      <c r="I13" s="19"/>
    </row>
    <row r="14" spans="1:9" x14ac:dyDescent="0.3">
      <c r="A14" s="1" t="s">
        <v>12</v>
      </c>
      <c r="B14" s="2">
        <v>55</v>
      </c>
      <c r="C14" s="2">
        <v>40</v>
      </c>
      <c r="D14" s="2">
        <v>20</v>
      </c>
      <c r="E14" s="30">
        <f t="shared" si="0"/>
        <v>44</v>
      </c>
      <c r="F14" s="3">
        <v>8</v>
      </c>
      <c r="G14" s="27" t="str">
        <f t="shared" si="1"/>
        <v/>
      </c>
      <c r="H14" s="19"/>
      <c r="I14" s="19"/>
    </row>
    <row r="15" spans="1:9" x14ac:dyDescent="0.3">
      <c r="A15" s="1" t="s">
        <v>13</v>
      </c>
      <c r="B15" s="2">
        <v>55</v>
      </c>
      <c r="C15" s="2">
        <v>40</v>
      </c>
      <c r="D15" s="2">
        <v>20</v>
      </c>
      <c r="E15" s="30">
        <f t="shared" si="0"/>
        <v>44</v>
      </c>
      <c r="F15" s="3">
        <v>8</v>
      </c>
      <c r="G15" s="27" t="str">
        <f t="shared" si="1"/>
        <v/>
      </c>
      <c r="H15" s="19"/>
      <c r="I15" s="19"/>
    </row>
    <row r="16" spans="1:9" x14ac:dyDescent="0.3">
      <c r="A16" s="1" t="s">
        <v>14</v>
      </c>
      <c r="B16" s="2">
        <v>55</v>
      </c>
      <c r="C16" s="2">
        <v>35</v>
      </c>
      <c r="D16" s="2">
        <v>25</v>
      </c>
      <c r="E16" s="30">
        <f t="shared" si="0"/>
        <v>48.125</v>
      </c>
      <c r="F16" s="3">
        <v>8</v>
      </c>
      <c r="G16" s="27" t="str">
        <f t="shared" si="1"/>
        <v/>
      </c>
      <c r="H16" s="19"/>
      <c r="I16" s="19"/>
    </row>
    <row r="17" spans="1:9" x14ac:dyDescent="0.3">
      <c r="A17" s="1" t="s">
        <v>15</v>
      </c>
      <c r="B17" s="2">
        <v>55</v>
      </c>
      <c r="C17" s="2">
        <v>40</v>
      </c>
      <c r="D17" s="2">
        <v>25</v>
      </c>
      <c r="E17" s="30">
        <f t="shared" si="0"/>
        <v>55</v>
      </c>
      <c r="F17" s="3">
        <v>10</v>
      </c>
      <c r="G17" s="27" t="str">
        <f t="shared" si="1"/>
        <v>ok</v>
      </c>
      <c r="H17" s="19"/>
      <c r="I17" s="19"/>
    </row>
    <row r="18" spans="1:9" x14ac:dyDescent="0.3">
      <c r="A18" s="1" t="s">
        <v>16</v>
      </c>
      <c r="B18" s="2">
        <v>56</v>
      </c>
      <c r="C18" s="2">
        <v>36</v>
      </c>
      <c r="D18" s="2">
        <v>23</v>
      </c>
      <c r="E18" s="30">
        <f t="shared" si="0"/>
        <v>46.368000000000002</v>
      </c>
      <c r="F18" s="3"/>
      <c r="G18" s="27" t="str">
        <f t="shared" si="1"/>
        <v>ok</v>
      </c>
      <c r="H18" s="19"/>
      <c r="I18" s="19"/>
    </row>
    <row r="19" spans="1:9" x14ac:dyDescent="0.3">
      <c r="A19" s="1" t="s">
        <v>17</v>
      </c>
      <c r="B19" s="2">
        <v>55</v>
      </c>
      <c r="C19" s="2">
        <v>40</v>
      </c>
      <c r="D19" s="2">
        <v>20</v>
      </c>
      <c r="E19" s="30">
        <f t="shared" si="0"/>
        <v>44</v>
      </c>
      <c r="F19" s="3">
        <v>10</v>
      </c>
      <c r="G19" s="27" t="str">
        <f t="shared" si="1"/>
        <v>ok</v>
      </c>
      <c r="H19" s="19"/>
      <c r="I19" s="19"/>
    </row>
    <row r="20" spans="1:9" x14ac:dyDescent="0.3">
      <c r="A20" s="1" t="s">
        <v>18</v>
      </c>
      <c r="B20" s="2">
        <v>55</v>
      </c>
      <c r="C20" s="2">
        <v>40</v>
      </c>
      <c r="D20" s="2">
        <v>23</v>
      </c>
      <c r="E20" s="30">
        <f t="shared" si="0"/>
        <v>50.6</v>
      </c>
      <c r="F20" s="3">
        <v>8</v>
      </c>
      <c r="G20" s="27" t="str">
        <f t="shared" si="1"/>
        <v/>
      </c>
      <c r="H20" s="19"/>
      <c r="I20" s="19"/>
    </row>
    <row r="21" spans="1:9" x14ac:dyDescent="0.3">
      <c r="A21" s="1" t="s">
        <v>19</v>
      </c>
      <c r="B21" s="2">
        <v>55</v>
      </c>
      <c r="C21" s="2">
        <v>40</v>
      </c>
      <c r="D21" s="2">
        <v>23</v>
      </c>
      <c r="E21" s="30">
        <f t="shared" si="0"/>
        <v>50.6</v>
      </c>
      <c r="F21" s="3">
        <v>8</v>
      </c>
      <c r="G21" s="27" t="str">
        <f t="shared" si="1"/>
        <v/>
      </c>
      <c r="H21" s="19"/>
      <c r="I21" s="19"/>
    </row>
    <row r="22" spans="1:9" x14ac:dyDescent="0.3">
      <c r="A22" s="1" t="s">
        <v>20</v>
      </c>
      <c r="B22" s="2">
        <v>55</v>
      </c>
      <c r="C22" s="2">
        <v>40</v>
      </c>
      <c r="D22" s="2">
        <v>23</v>
      </c>
      <c r="E22" s="30">
        <f t="shared" si="0"/>
        <v>50.6</v>
      </c>
      <c r="F22" s="3"/>
      <c r="G22" s="27" t="str">
        <f t="shared" si="1"/>
        <v>ok</v>
      </c>
      <c r="H22" s="19"/>
      <c r="I22" s="19"/>
    </row>
    <row r="23" spans="1:9" x14ac:dyDescent="0.3">
      <c r="A23" s="1" t="s">
        <v>21</v>
      </c>
      <c r="B23" s="2">
        <v>56</v>
      </c>
      <c r="C23" s="2">
        <v>45</v>
      </c>
      <c r="D23" s="2">
        <v>25</v>
      </c>
      <c r="E23" s="30">
        <f t="shared" si="0"/>
        <v>63</v>
      </c>
      <c r="F23" s="3">
        <v>23</v>
      </c>
      <c r="G23" s="27" t="str">
        <f t="shared" si="1"/>
        <v>ok</v>
      </c>
      <c r="H23" s="19"/>
      <c r="I23" s="19"/>
    </row>
    <row r="24" spans="1:9" x14ac:dyDescent="0.3">
      <c r="A24" s="1" t="s">
        <v>22</v>
      </c>
      <c r="B24" s="2">
        <v>55</v>
      </c>
      <c r="C24" s="2">
        <v>40</v>
      </c>
      <c r="D24" s="2">
        <v>23</v>
      </c>
      <c r="E24" s="30">
        <f t="shared" si="0"/>
        <v>50.6</v>
      </c>
      <c r="F24" s="3">
        <v>6</v>
      </c>
      <c r="G24" s="27" t="str">
        <f t="shared" si="1"/>
        <v/>
      </c>
      <c r="H24" s="19"/>
      <c r="I24" s="19"/>
    </row>
    <row r="25" spans="1:9" x14ac:dyDescent="0.3">
      <c r="A25" s="1" t="s">
        <v>23</v>
      </c>
      <c r="B25" s="2">
        <v>56</v>
      </c>
      <c r="C25" s="2">
        <v>36</v>
      </c>
      <c r="D25" s="2">
        <v>23</v>
      </c>
      <c r="E25" s="30">
        <f t="shared" si="0"/>
        <v>46.368000000000002</v>
      </c>
      <c r="F25" s="3">
        <v>7</v>
      </c>
      <c r="G25" s="27" t="str">
        <f t="shared" si="1"/>
        <v/>
      </c>
      <c r="H25" s="19"/>
      <c r="I25" s="19"/>
    </row>
    <row r="26" spans="1:9" x14ac:dyDescent="0.3">
      <c r="A26" s="1" t="s">
        <v>24</v>
      </c>
      <c r="B26" s="2">
        <v>56</v>
      </c>
      <c r="C26" s="2">
        <v>36</v>
      </c>
      <c r="D26" s="2">
        <v>25</v>
      </c>
      <c r="E26" s="30">
        <f t="shared" si="0"/>
        <v>50.4</v>
      </c>
      <c r="F26" s="3">
        <v>8</v>
      </c>
      <c r="G26" s="27" t="str">
        <f t="shared" si="1"/>
        <v/>
      </c>
      <c r="H26" s="19"/>
      <c r="I26" s="19"/>
    </row>
    <row r="27" spans="1:9" x14ac:dyDescent="0.3">
      <c r="A27" s="1" t="s">
        <v>25</v>
      </c>
      <c r="B27" s="2">
        <v>55</v>
      </c>
      <c r="C27" s="2">
        <v>36</v>
      </c>
      <c r="D27" s="2">
        <v>23</v>
      </c>
      <c r="E27" s="30">
        <f t="shared" si="0"/>
        <v>45.54</v>
      </c>
      <c r="F27" s="3"/>
      <c r="G27" s="27" t="str">
        <f t="shared" si="1"/>
        <v>ok</v>
      </c>
      <c r="H27" s="19"/>
      <c r="I27" s="19"/>
    </row>
    <row r="28" spans="1:9" x14ac:dyDescent="0.3">
      <c r="A28" s="1" t="s">
        <v>26</v>
      </c>
      <c r="B28" s="2">
        <v>56</v>
      </c>
      <c r="C28" s="2">
        <v>45</v>
      </c>
      <c r="D28" s="2">
        <v>25</v>
      </c>
      <c r="E28" s="30">
        <f t="shared" si="0"/>
        <v>63</v>
      </c>
      <c r="F28" s="3"/>
      <c r="G28" s="27" t="str">
        <f t="shared" si="1"/>
        <v>ok</v>
      </c>
      <c r="H28" s="19"/>
      <c r="I28" s="19"/>
    </row>
    <row r="29" spans="1:9" x14ac:dyDescent="0.3">
      <c r="A29" s="1" t="s">
        <v>27</v>
      </c>
      <c r="B29" s="2">
        <v>55</v>
      </c>
      <c r="C29" s="2">
        <v>38</v>
      </c>
      <c r="D29" s="2">
        <v>23</v>
      </c>
      <c r="E29" s="30">
        <f t="shared" si="0"/>
        <v>48.07</v>
      </c>
      <c r="F29" s="3">
        <v>7</v>
      </c>
      <c r="G29" s="27" t="str">
        <f t="shared" si="1"/>
        <v/>
      </c>
      <c r="H29" s="19"/>
      <c r="I29" s="19"/>
    </row>
    <row r="30" spans="1:9" x14ac:dyDescent="0.3">
      <c r="A30" s="1" t="s">
        <v>28</v>
      </c>
      <c r="B30" s="2">
        <v>56</v>
      </c>
      <c r="C30" s="2">
        <v>45</v>
      </c>
      <c r="D30" s="2">
        <v>25</v>
      </c>
      <c r="E30" s="30">
        <f t="shared" si="0"/>
        <v>63</v>
      </c>
      <c r="F30" s="3">
        <v>8</v>
      </c>
      <c r="G30" s="27" t="str">
        <f t="shared" si="1"/>
        <v/>
      </c>
      <c r="H30" s="19"/>
      <c r="I30" s="19"/>
    </row>
    <row r="31" spans="1:9" x14ac:dyDescent="0.3">
      <c r="A31" s="1" t="s">
        <v>29</v>
      </c>
      <c r="B31" s="2">
        <v>56</v>
      </c>
      <c r="C31" s="2">
        <v>36</v>
      </c>
      <c r="D31" s="2">
        <v>23</v>
      </c>
      <c r="E31" s="30">
        <f t="shared" si="0"/>
        <v>46.368000000000002</v>
      </c>
      <c r="F31" s="3"/>
      <c r="G31" s="27" t="str">
        <f t="shared" si="1"/>
        <v>ok</v>
      </c>
      <c r="H31" s="19"/>
      <c r="I31" s="19"/>
    </row>
    <row r="32" spans="1:9" x14ac:dyDescent="0.3">
      <c r="A32" s="1" t="s">
        <v>30</v>
      </c>
      <c r="B32" s="2">
        <v>56</v>
      </c>
      <c r="C32" s="2">
        <v>36</v>
      </c>
      <c r="D32" s="2">
        <v>23</v>
      </c>
      <c r="E32" s="30">
        <f t="shared" si="0"/>
        <v>46.368000000000002</v>
      </c>
      <c r="F32" s="3"/>
      <c r="G32" s="27" t="str">
        <f t="shared" si="1"/>
        <v>ok</v>
      </c>
      <c r="H32" s="19"/>
      <c r="I32" s="19"/>
    </row>
    <row r="33" spans="1:9" x14ac:dyDescent="0.3">
      <c r="A33" s="1" t="s">
        <v>31</v>
      </c>
      <c r="B33" s="2">
        <v>55</v>
      </c>
      <c r="C33" s="2">
        <v>35</v>
      </c>
      <c r="D33" s="2">
        <v>25</v>
      </c>
      <c r="E33" s="30">
        <f t="shared" si="0"/>
        <v>48.125</v>
      </c>
      <c r="F33" s="3">
        <v>8</v>
      </c>
      <c r="G33" s="27" t="str">
        <f t="shared" si="1"/>
        <v/>
      </c>
      <c r="H33" s="19"/>
      <c r="I33" s="19"/>
    </row>
    <row r="34" spans="1:9" x14ac:dyDescent="0.3">
      <c r="A34" s="1" t="s">
        <v>32</v>
      </c>
      <c r="B34" s="2">
        <v>55</v>
      </c>
      <c r="C34" s="2">
        <v>40</v>
      </c>
      <c r="D34" s="2">
        <v>20</v>
      </c>
      <c r="E34" s="30">
        <f t="shared" si="0"/>
        <v>44</v>
      </c>
      <c r="F34" s="3"/>
      <c r="G34" s="27" t="str">
        <f t="shared" si="1"/>
        <v>ok</v>
      </c>
      <c r="H34" s="19"/>
      <c r="I34" s="19"/>
    </row>
    <row r="35" spans="1:9" x14ac:dyDescent="0.3">
      <c r="A35" s="1" t="s">
        <v>33</v>
      </c>
      <c r="B35" s="2">
        <v>55</v>
      </c>
      <c r="C35" s="2">
        <v>40</v>
      </c>
      <c r="D35" s="2">
        <v>20</v>
      </c>
      <c r="E35" s="30">
        <f t="shared" si="0"/>
        <v>44</v>
      </c>
      <c r="F35" s="3">
        <v>12</v>
      </c>
      <c r="G35" s="27" t="str">
        <f t="shared" si="1"/>
        <v>ok</v>
      </c>
      <c r="H35" s="19"/>
      <c r="I35" s="19"/>
    </row>
    <row r="36" spans="1:9" x14ac:dyDescent="0.3">
      <c r="A36" s="1" t="s">
        <v>34</v>
      </c>
      <c r="B36" s="2">
        <v>55</v>
      </c>
      <c r="C36" s="2">
        <v>40</v>
      </c>
      <c r="D36" s="2">
        <v>23</v>
      </c>
      <c r="E36" s="30">
        <f t="shared" si="0"/>
        <v>50.6</v>
      </c>
      <c r="F36" s="3">
        <v>8</v>
      </c>
      <c r="G36" s="27" t="str">
        <f t="shared" si="1"/>
        <v/>
      </c>
      <c r="H36" s="19"/>
      <c r="I36" s="19"/>
    </row>
    <row r="37" spans="1:9" x14ac:dyDescent="0.3">
      <c r="A37" s="1" t="s">
        <v>35</v>
      </c>
      <c r="B37" s="2">
        <v>55</v>
      </c>
      <c r="C37" s="2">
        <v>40</v>
      </c>
      <c r="D37" s="2">
        <v>23</v>
      </c>
      <c r="E37" s="30">
        <f t="shared" si="0"/>
        <v>50.6</v>
      </c>
      <c r="F37" s="3">
        <v>8</v>
      </c>
      <c r="G37" s="27" t="str">
        <f t="shared" si="1"/>
        <v/>
      </c>
      <c r="H37" s="19"/>
      <c r="I37" s="19"/>
    </row>
    <row r="38" spans="1:9" x14ac:dyDescent="0.3">
      <c r="A38" s="1" t="s">
        <v>36</v>
      </c>
      <c r="B38" s="2">
        <v>56</v>
      </c>
      <c r="C38" s="2">
        <v>36</v>
      </c>
      <c r="D38" s="2">
        <v>26</v>
      </c>
      <c r="E38" s="30">
        <f t="shared" si="0"/>
        <v>52.415999999999997</v>
      </c>
      <c r="F38" s="3">
        <v>7</v>
      </c>
      <c r="G38" s="27" t="str">
        <f t="shared" si="1"/>
        <v/>
      </c>
      <c r="H38" s="19"/>
      <c r="I38" s="19"/>
    </row>
    <row r="39" spans="1:9" x14ac:dyDescent="0.3">
      <c r="A39" s="1" t="s">
        <v>37</v>
      </c>
      <c r="B39" s="2">
        <v>50</v>
      </c>
      <c r="C39" s="2">
        <v>37</v>
      </c>
      <c r="D39" s="2">
        <v>25</v>
      </c>
      <c r="E39" s="30">
        <f t="shared" si="0"/>
        <v>46.25</v>
      </c>
      <c r="F39" s="3">
        <v>7</v>
      </c>
      <c r="G39" s="27" t="str">
        <f t="shared" si="1"/>
        <v/>
      </c>
      <c r="H39" s="19"/>
      <c r="I39" s="19"/>
    </row>
    <row r="40" spans="1:9" x14ac:dyDescent="0.3">
      <c r="A40" s="1" t="s">
        <v>38</v>
      </c>
      <c r="B40" s="2">
        <v>55</v>
      </c>
      <c r="C40" s="2">
        <v>40</v>
      </c>
      <c r="D40" s="2">
        <v>20</v>
      </c>
      <c r="E40" s="30">
        <f t="shared" si="0"/>
        <v>44</v>
      </c>
      <c r="F40" s="3">
        <v>10</v>
      </c>
      <c r="G40" s="27" t="str">
        <f t="shared" si="1"/>
        <v>ok</v>
      </c>
      <c r="H40" s="19"/>
      <c r="I40" s="19"/>
    </row>
    <row r="41" spans="1:9" x14ac:dyDescent="0.3">
      <c r="A41" s="1" t="s">
        <v>39</v>
      </c>
      <c r="B41" s="2">
        <v>55</v>
      </c>
      <c r="C41" s="2">
        <v>40</v>
      </c>
      <c r="D41" s="2">
        <v>23</v>
      </c>
      <c r="E41" s="30">
        <f t="shared" si="0"/>
        <v>50.6</v>
      </c>
      <c r="F41" s="3">
        <v>8</v>
      </c>
      <c r="G41" s="27" t="str">
        <f t="shared" si="1"/>
        <v/>
      </c>
      <c r="H41" s="19"/>
      <c r="I41" s="19"/>
    </row>
    <row r="42" spans="1:9" x14ac:dyDescent="0.3">
      <c r="A42" s="1" t="s">
        <v>40</v>
      </c>
      <c r="B42" s="2">
        <v>56</v>
      </c>
      <c r="C42" s="2">
        <v>45</v>
      </c>
      <c r="D42" s="2">
        <v>25</v>
      </c>
      <c r="E42" s="30">
        <f t="shared" si="0"/>
        <v>63</v>
      </c>
      <c r="F42" s="3">
        <v>7</v>
      </c>
      <c r="G42" s="27" t="str">
        <f t="shared" si="1"/>
        <v/>
      </c>
      <c r="H42" s="19"/>
      <c r="I42" s="19"/>
    </row>
    <row r="43" spans="1:9" x14ac:dyDescent="0.3">
      <c r="A43" s="1" t="s">
        <v>41</v>
      </c>
      <c r="B43" s="2">
        <v>55</v>
      </c>
      <c r="C43" s="2">
        <v>35</v>
      </c>
      <c r="D43" s="2">
        <v>25</v>
      </c>
      <c r="E43" s="30">
        <f t="shared" si="0"/>
        <v>48.125</v>
      </c>
      <c r="F43" s="3">
        <v>10</v>
      </c>
      <c r="G43" s="27" t="str">
        <f t="shared" si="1"/>
        <v>ok</v>
      </c>
      <c r="H43" s="19"/>
      <c r="I43" s="19"/>
    </row>
    <row r="44" spans="1:9" x14ac:dyDescent="0.3">
      <c r="A44" s="1" t="s">
        <v>42</v>
      </c>
      <c r="B44" s="2">
        <v>55</v>
      </c>
      <c r="C44" s="2">
        <v>40</v>
      </c>
      <c r="D44" s="2">
        <v>23</v>
      </c>
      <c r="E44" s="30">
        <f t="shared" si="0"/>
        <v>50.6</v>
      </c>
      <c r="F44" s="3">
        <v>8</v>
      </c>
      <c r="G44" s="27" t="str">
        <f t="shared" si="1"/>
        <v/>
      </c>
      <c r="H44" s="19"/>
      <c r="I44" s="19"/>
    </row>
    <row r="45" spans="1:9" x14ac:dyDescent="0.3">
      <c r="A45" s="1" t="s">
        <v>43</v>
      </c>
      <c r="B45" s="2">
        <v>56</v>
      </c>
      <c r="C45" s="2">
        <v>40</v>
      </c>
      <c r="D45" s="2">
        <v>23</v>
      </c>
      <c r="E45" s="30">
        <f t="shared" si="0"/>
        <v>51.52</v>
      </c>
      <c r="F45" s="3"/>
      <c r="G45" s="27" t="str">
        <f t="shared" si="1"/>
        <v>ok</v>
      </c>
      <c r="H45" s="19"/>
      <c r="I45" s="19"/>
    </row>
    <row r="46" spans="1:9" x14ac:dyDescent="0.3">
      <c r="A46" s="1" t="s">
        <v>44</v>
      </c>
      <c r="B46" s="2">
        <v>56</v>
      </c>
      <c r="C46" s="2">
        <v>36</v>
      </c>
      <c r="D46" s="2">
        <v>23</v>
      </c>
      <c r="E46" s="30">
        <f t="shared" si="0"/>
        <v>46.368000000000002</v>
      </c>
      <c r="F46" s="3">
        <v>18</v>
      </c>
      <c r="G46" s="27" t="str">
        <f t="shared" si="1"/>
        <v>ok</v>
      </c>
      <c r="H46" s="19"/>
      <c r="I46" s="19"/>
    </row>
    <row r="47" spans="1:9" x14ac:dyDescent="0.3">
      <c r="A47" s="1" t="s">
        <v>45</v>
      </c>
      <c r="B47" s="2">
        <v>56</v>
      </c>
      <c r="C47" s="2">
        <v>36</v>
      </c>
      <c r="D47" s="2">
        <v>23</v>
      </c>
      <c r="E47" s="30">
        <f t="shared" si="0"/>
        <v>46.368000000000002</v>
      </c>
      <c r="F47" s="3">
        <v>6</v>
      </c>
      <c r="G47" s="27" t="str">
        <f t="shared" si="1"/>
        <v/>
      </c>
      <c r="H47" s="19"/>
      <c r="I47" s="19"/>
    </row>
    <row r="48" spans="1:9" x14ac:dyDescent="0.3">
      <c r="A48" s="1" t="s">
        <v>46</v>
      </c>
      <c r="B48" s="2">
        <v>55</v>
      </c>
      <c r="C48" s="2">
        <v>40</v>
      </c>
      <c r="D48" s="2">
        <v>20</v>
      </c>
      <c r="E48" s="30">
        <f t="shared" si="0"/>
        <v>44</v>
      </c>
      <c r="F48" s="3">
        <v>10</v>
      </c>
      <c r="G48" s="27" t="str">
        <f t="shared" si="1"/>
        <v>ok</v>
      </c>
      <c r="H48" s="19"/>
      <c r="I48" s="19"/>
    </row>
  </sheetData>
  <mergeCells count="1">
    <mergeCell ref="B6:D6"/>
  </mergeCells>
  <pageMargins left="0.7" right="0.7" top="0.78740157499999996" bottom="0.78740157499999996" header="0.3" footer="0.3"/>
  <pageSetup paperSize="9" orientation="portrait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zoomScaleNormal="100" workbookViewId="0"/>
  </sheetViews>
  <sheetFormatPr baseColWidth="10" defaultColWidth="10.88671875" defaultRowHeight="14.4" x14ac:dyDescent="0.3"/>
  <cols>
    <col min="1" max="1" width="25" style="1" customWidth="1"/>
    <col min="2" max="2" width="19" style="1" bestFit="1" customWidth="1"/>
    <col min="3" max="4" width="10.88671875" style="57"/>
    <col min="5" max="5" width="10.88671875" style="1"/>
    <col min="6" max="6" width="12.33203125" style="1" customWidth="1"/>
    <col min="7" max="7" width="10.88671875" style="57"/>
    <col min="8" max="16384" width="10.88671875" style="1"/>
  </cols>
  <sheetData>
    <row r="1" spans="1:7" x14ac:dyDescent="0.3">
      <c r="A1" s="12" t="s">
        <v>101</v>
      </c>
      <c r="B1" s="12" t="s">
        <v>102</v>
      </c>
      <c r="C1" s="55" t="s">
        <v>104</v>
      </c>
      <c r="D1" s="55" t="s">
        <v>144</v>
      </c>
      <c r="F1" s="51" t="s">
        <v>103</v>
      </c>
      <c r="G1" s="58" t="s">
        <v>144</v>
      </c>
    </row>
    <row r="2" spans="1:7" x14ac:dyDescent="0.3">
      <c r="A2" s="13" t="s">
        <v>55</v>
      </c>
      <c r="B2" s="13" t="s">
        <v>56</v>
      </c>
      <c r="C2" s="56">
        <v>6</v>
      </c>
      <c r="D2" s="56" t="str">
        <f>IF(C2&lt;=3,$G$2,IF(C2&gt;=6,$G$4,$G$3))</f>
        <v>excellent</v>
      </c>
      <c r="F2" s="52" t="s">
        <v>138</v>
      </c>
      <c r="G2" s="59" t="s">
        <v>139</v>
      </c>
    </row>
    <row r="3" spans="1:7" x14ac:dyDescent="0.3">
      <c r="A3" s="1" t="s">
        <v>57</v>
      </c>
      <c r="B3" s="1" t="s">
        <v>58</v>
      </c>
      <c r="C3" s="57">
        <v>7</v>
      </c>
      <c r="D3" s="56" t="str">
        <f t="shared" ref="D3:D27" si="0">IF(C3&lt;=3,$G$2,IF(C3&gt;=6,$G$4,$G$3))</f>
        <v>excellent</v>
      </c>
      <c r="F3" s="53" t="s">
        <v>140</v>
      </c>
      <c r="G3" s="60" t="s">
        <v>141</v>
      </c>
    </row>
    <row r="4" spans="1:7" x14ac:dyDescent="0.3">
      <c r="A4" s="1" t="s">
        <v>59</v>
      </c>
      <c r="B4" s="1" t="s">
        <v>60</v>
      </c>
      <c r="C4" s="57">
        <v>7</v>
      </c>
      <c r="D4" s="56" t="str">
        <f t="shared" si="0"/>
        <v>excellent</v>
      </c>
      <c r="F4" s="54" t="s">
        <v>142</v>
      </c>
      <c r="G4" s="61" t="s">
        <v>143</v>
      </c>
    </row>
    <row r="5" spans="1:7" x14ac:dyDescent="0.3">
      <c r="A5" s="13" t="s">
        <v>61</v>
      </c>
      <c r="B5" s="13" t="s">
        <v>62</v>
      </c>
      <c r="C5" s="56">
        <v>7</v>
      </c>
      <c r="D5" s="56" t="str">
        <f t="shared" si="0"/>
        <v>excellent</v>
      </c>
    </row>
    <row r="6" spans="1:7" x14ac:dyDescent="0.3">
      <c r="A6" s="1" t="s">
        <v>63</v>
      </c>
      <c r="B6" s="1" t="s">
        <v>64</v>
      </c>
      <c r="C6" s="57">
        <v>7</v>
      </c>
      <c r="D6" s="56" t="str">
        <f t="shared" si="0"/>
        <v>excellent</v>
      </c>
    </row>
    <row r="7" spans="1:7" x14ac:dyDescent="0.3">
      <c r="A7" s="13" t="s">
        <v>65</v>
      </c>
      <c r="B7" s="13" t="s">
        <v>66</v>
      </c>
      <c r="C7" s="56">
        <v>4</v>
      </c>
      <c r="D7" s="56" t="str">
        <f t="shared" si="0"/>
        <v>gut</v>
      </c>
    </row>
    <row r="8" spans="1:7" x14ac:dyDescent="0.3">
      <c r="A8" s="13" t="s">
        <v>67</v>
      </c>
      <c r="B8" s="13" t="s">
        <v>68</v>
      </c>
      <c r="C8" s="56">
        <v>6</v>
      </c>
      <c r="D8" s="56" t="str">
        <f t="shared" si="0"/>
        <v>excellent</v>
      </c>
    </row>
    <row r="9" spans="1:7" x14ac:dyDescent="0.3">
      <c r="A9" s="1" t="s">
        <v>69</v>
      </c>
      <c r="B9" s="1" t="s">
        <v>70</v>
      </c>
      <c r="C9" s="57">
        <v>2</v>
      </c>
      <c r="D9" s="56" t="str">
        <f t="shared" si="0"/>
        <v>schwach</v>
      </c>
    </row>
    <row r="10" spans="1:7" x14ac:dyDescent="0.3">
      <c r="A10" s="1" t="s">
        <v>71</v>
      </c>
      <c r="B10" s="1" t="s">
        <v>72</v>
      </c>
      <c r="C10" s="57">
        <v>7</v>
      </c>
      <c r="D10" s="56" t="str">
        <f t="shared" si="0"/>
        <v>excellent</v>
      </c>
    </row>
    <row r="11" spans="1:7" x14ac:dyDescent="0.3">
      <c r="A11" s="13" t="s">
        <v>16</v>
      </c>
      <c r="B11" s="13" t="s">
        <v>73</v>
      </c>
      <c r="C11" s="56">
        <v>7</v>
      </c>
      <c r="D11" s="56" t="str">
        <f t="shared" si="0"/>
        <v>excellent</v>
      </c>
    </row>
    <row r="12" spans="1:7" x14ac:dyDescent="0.3">
      <c r="A12" s="1" t="s">
        <v>74</v>
      </c>
      <c r="B12" s="1" t="s">
        <v>75</v>
      </c>
      <c r="C12" s="57">
        <v>2</v>
      </c>
      <c r="D12" s="56" t="str">
        <f t="shared" si="0"/>
        <v>schwach</v>
      </c>
    </row>
    <row r="13" spans="1:7" x14ac:dyDescent="0.3">
      <c r="A13" s="13" t="s">
        <v>76</v>
      </c>
      <c r="B13" s="13" t="s">
        <v>77</v>
      </c>
      <c r="C13" s="56">
        <v>3</v>
      </c>
      <c r="D13" s="56" t="str">
        <f t="shared" si="0"/>
        <v>schwach</v>
      </c>
    </row>
    <row r="14" spans="1:7" x14ac:dyDescent="0.3">
      <c r="A14" s="1" t="s">
        <v>78</v>
      </c>
      <c r="B14" s="1" t="s">
        <v>70</v>
      </c>
      <c r="C14" s="57">
        <v>5</v>
      </c>
      <c r="D14" s="56" t="str">
        <f t="shared" si="0"/>
        <v>gut</v>
      </c>
    </row>
    <row r="15" spans="1:7" x14ac:dyDescent="0.3">
      <c r="A15" s="13" t="s">
        <v>79</v>
      </c>
      <c r="B15" s="13" t="s">
        <v>80</v>
      </c>
      <c r="C15" s="56">
        <v>4</v>
      </c>
      <c r="D15" s="56" t="str">
        <f t="shared" si="0"/>
        <v>gut</v>
      </c>
    </row>
    <row r="16" spans="1:7" x14ac:dyDescent="0.3">
      <c r="A16" s="1" t="s">
        <v>81</v>
      </c>
      <c r="B16" s="1" t="s">
        <v>82</v>
      </c>
      <c r="C16" s="57">
        <v>7</v>
      </c>
      <c r="D16" s="56" t="str">
        <f t="shared" si="0"/>
        <v>excellent</v>
      </c>
    </row>
    <row r="17" spans="1:4" x14ac:dyDescent="0.3">
      <c r="A17" s="13" t="s">
        <v>83</v>
      </c>
      <c r="B17" s="13" t="s">
        <v>62</v>
      </c>
      <c r="C17" s="56">
        <v>4</v>
      </c>
      <c r="D17" s="56" t="str">
        <f t="shared" si="0"/>
        <v>gut</v>
      </c>
    </row>
    <row r="18" spans="1:4" x14ac:dyDescent="0.3">
      <c r="A18" s="1" t="s">
        <v>84</v>
      </c>
      <c r="B18" s="1" t="s">
        <v>85</v>
      </c>
      <c r="C18" s="57">
        <v>7</v>
      </c>
      <c r="D18" s="56" t="str">
        <f t="shared" si="0"/>
        <v>excellent</v>
      </c>
    </row>
    <row r="19" spans="1:4" x14ac:dyDescent="0.3">
      <c r="A19" s="13" t="s">
        <v>86</v>
      </c>
      <c r="B19" s="13" t="s">
        <v>87</v>
      </c>
      <c r="C19" s="56">
        <v>7</v>
      </c>
      <c r="D19" s="56" t="str">
        <f t="shared" si="0"/>
        <v>excellent</v>
      </c>
    </row>
    <row r="20" spans="1:4" x14ac:dyDescent="0.3">
      <c r="A20" s="13" t="s">
        <v>88</v>
      </c>
      <c r="B20" s="13" t="s">
        <v>89</v>
      </c>
      <c r="C20" s="56">
        <v>7</v>
      </c>
      <c r="D20" s="56" t="str">
        <f t="shared" si="0"/>
        <v>excellent</v>
      </c>
    </row>
    <row r="21" spans="1:4" x14ac:dyDescent="0.3">
      <c r="A21" s="1" t="s">
        <v>90</v>
      </c>
      <c r="B21" s="1" t="s">
        <v>91</v>
      </c>
      <c r="C21" s="57">
        <v>1</v>
      </c>
      <c r="D21" s="56" t="str">
        <f t="shared" si="0"/>
        <v>schwach</v>
      </c>
    </row>
    <row r="22" spans="1:4" x14ac:dyDescent="0.3">
      <c r="A22" s="1" t="s">
        <v>92</v>
      </c>
      <c r="B22" s="1" t="s">
        <v>70</v>
      </c>
      <c r="C22" s="57">
        <v>2</v>
      </c>
      <c r="D22" s="56" t="str">
        <f t="shared" si="0"/>
        <v>schwach</v>
      </c>
    </row>
    <row r="23" spans="1:4" x14ac:dyDescent="0.3">
      <c r="A23" s="13" t="s">
        <v>93</v>
      </c>
      <c r="B23" s="13" t="s">
        <v>58</v>
      </c>
      <c r="C23" s="56">
        <v>4</v>
      </c>
      <c r="D23" s="56" t="str">
        <f t="shared" si="0"/>
        <v>gut</v>
      </c>
    </row>
    <row r="24" spans="1:4" x14ac:dyDescent="0.3">
      <c r="A24" s="1" t="s">
        <v>94</v>
      </c>
      <c r="B24" s="1" t="s">
        <v>95</v>
      </c>
      <c r="C24" s="57">
        <v>7</v>
      </c>
      <c r="D24" s="56" t="str">
        <f t="shared" si="0"/>
        <v>excellent</v>
      </c>
    </row>
    <row r="25" spans="1:4" x14ac:dyDescent="0.3">
      <c r="A25" s="13" t="s">
        <v>96</v>
      </c>
      <c r="B25" s="13" t="s">
        <v>73</v>
      </c>
      <c r="C25" s="56">
        <v>3</v>
      </c>
      <c r="D25" s="56" t="str">
        <f t="shared" si="0"/>
        <v>schwach</v>
      </c>
    </row>
    <row r="26" spans="1:4" x14ac:dyDescent="0.3">
      <c r="A26" s="1" t="s">
        <v>97</v>
      </c>
      <c r="B26" s="1" t="s">
        <v>98</v>
      </c>
      <c r="C26" s="57">
        <v>7</v>
      </c>
      <c r="D26" s="56" t="str">
        <f t="shared" si="0"/>
        <v>excellent</v>
      </c>
    </row>
    <row r="27" spans="1:4" x14ac:dyDescent="0.3">
      <c r="A27" s="13" t="s">
        <v>99</v>
      </c>
      <c r="B27" s="13" t="s">
        <v>100</v>
      </c>
      <c r="C27" s="56">
        <v>6</v>
      </c>
      <c r="D27" s="56" t="str">
        <f t="shared" si="0"/>
        <v>excellent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5B96-BF32-47D8-9363-57E95290089C}">
  <dimension ref="A1:A31"/>
  <sheetViews>
    <sheetView topLeftCell="A22" workbookViewId="0">
      <selection activeCell="A31" sqref="A31"/>
    </sheetView>
  </sheetViews>
  <sheetFormatPr baseColWidth="10" defaultRowHeight="13.8" x14ac:dyDescent="0.3"/>
  <cols>
    <col min="1" max="1" width="62.88671875" customWidth="1"/>
  </cols>
  <sheetData>
    <row r="1" spans="1:1" ht="21" x14ac:dyDescent="0.4">
      <c r="A1" s="37" t="s">
        <v>111</v>
      </c>
    </row>
    <row r="2" spans="1:1" ht="24.9" customHeight="1" x14ac:dyDescent="0.3">
      <c r="A2" s="38" t="s">
        <v>112</v>
      </c>
    </row>
    <row r="3" spans="1:1" ht="28.8" x14ac:dyDescent="0.3">
      <c r="A3" s="39" t="s">
        <v>113</v>
      </c>
    </row>
    <row r="4" spans="1:1" ht="25.05" customHeight="1" x14ac:dyDescent="0.3">
      <c r="A4" s="38" t="s">
        <v>114</v>
      </c>
    </row>
    <row r="5" spans="1:1" ht="14.4" x14ac:dyDescent="0.3">
      <c r="A5" s="39" t="s">
        <v>115</v>
      </c>
    </row>
    <row r="6" spans="1:1" ht="25.05" customHeight="1" x14ac:dyDescent="0.3">
      <c r="A6" s="38" t="s">
        <v>135</v>
      </c>
    </row>
    <row r="7" spans="1:1" ht="28.8" x14ac:dyDescent="0.3">
      <c r="A7" s="39" t="s">
        <v>116</v>
      </c>
    </row>
    <row r="8" spans="1:1" ht="24.9" customHeight="1" x14ac:dyDescent="0.3">
      <c r="A8" s="38" t="s">
        <v>117</v>
      </c>
    </row>
    <row r="9" spans="1:1" ht="43.2" x14ac:dyDescent="0.3">
      <c r="A9" s="39" t="s">
        <v>118</v>
      </c>
    </row>
    <row r="10" spans="1:1" ht="24.9" customHeight="1" x14ac:dyDescent="0.3">
      <c r="A10" s="38" t="s">
        <v>119</v>
      </c>
    </row>
    <row r="11" spans="1:1" ht="28.8" x14ac:dyDescent="0.3">
      <c r="A11" s="39" t="s">
        <v>120</v>
      </c>
    </row>
    <row r="12" spans="1:1" ht="28.8" x14ac:dyDescent="0.3">
      <c r="A12" s="40" t="s">
        <v>121</v>
      </c>
    </row>
    <row r="13" spans="1:1" x14ac:dyDescent="0.3">
      <c r="A13" s="41"/>
    </row>
    <row r="14" spans="1:1" ht="21" x14ac:dyDescent="0.4">
      <c r="A14" s="46" t="s">
        <v>122</v>
      </c>
    </row>
    <row r="15" spans="1:1" ht="14.4" x14ac:dyDescent="0.3">
      <c r="A15" s="42" t="s">
        <v>123</v>
      </c>
    </row>
    <row r="16" spans="1:1" ht="28.8" x14ac:dyDescent="0.3">
      <c r="A16" s="43" t="s">
        <v>124</v>
      </c>
    </row>
    <row r="17" spans="1:1" ht="24.9" customHeight="1" x14ac:dyDescent="0.3">
      <c r="A17" s="42" t="s">
        <v>112</v>
      </c>
    </row>
    <row r="18" spans="1:1" ht="28.8" x14ac:dyDescent="0.3">
      <c r="A18" s="43" t="s">
        <v>137</v>
      </c>
    </row>
    <row r="19" spans="1:1" ht="24.9" customHeight="1" x14ac:dyDescent="0.3">
      <c r="A19" s="42" t="s">
        <v>125</v>
      </c>
    </row>
    <row r="20" spans="1:1" ht="28.8" x14ac:dyDescent="0.3">
      <c r="A20" s="43" t="s">
        <v>126</v>
      </c>
    </row>
    <row r="21" spans="1:1" ht="24.9" customHeight="1" x14ac:dyDescent="0.3">
      <c r="A21" s="42" t="s">
        <v>127</v>
      </c>
    </row>
    <row r="22" spans="1:1" ht="43.2" x14ac:dyDescent="0.3">
      <c r="A22" s="43" t="s">
        <v>128</v>
      </c>
    </row>
    <row r="23" spans="1:1" ht="28.8" x14ac:dyDescent="0.3">
      <c r="A23" s="44" t="s">
        <v>129</v>
      </c>
    </row>
    <row r="24" spans="1:1" ht="25.05" customHeight="1" x14ac:dyDescent="0.3">
      <c r="A24" s="42" t="s">
        <v>130</v>
      </c>
    </row>
    <row r="25" spans="1:1" ht="43.2" x14ac:dyDescent="0.3">
      <c r="A25" s="43" t="s">
        <v>131</v>
      </c>
    </row>
    <row r="26" spans="1:1" x14ac:dyDescent="0.3">
      <c r="A26" s="45"/>
    </row>
    <row r="27" spans="1:1" ht="21" x14ac:dyDescent="0.4">
      <c r="A27" s="49" t="s">
        <v>132</v>
      </c>
    </row>
    <row r="28" spans="1:1" ht="25.05" customHeight="1" x14ac:dyDescent="0.3">
      <c r="A28" s="48" t="s">
        <v>133</v>
      </c>
    </row>
    <row r="29" spans="1:1" ht="24.9" customHeight="1" x14ac:dyDescent="0.3">
      <c r="A29" s="47" t="s">
        <v>134</v>
      </c>
    </row>
    <row r="30" spans="1:1" ht="28.8" x14ac:dyDescent="0.3">
      <c r="A30" s="48" t="s">
        <v>145</v>
      </c>
    </row>
    <row r="31" spans="1:1" x14ac:dyDescent="0.3">
      <c r="A31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D651C1-F4C2-49E9-AE5A-6A325FCF1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7c33a-4dbd-49f7-8486-25d32bfe55cb"/>
    <ds:schemaRef ds:uri="6cbda368-0838-49ca-9399-3975e6dee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FD44B0-AAB0-4812-95A3-428606BAAE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1B8988-9545-4608-A6B0-6F7DC0C5EA4A}">
  <ds:schemaRefs>
    <ds:schemaRef ds:uri="http://schemas.microsoft.com/office/2006/metadata/properties"/>
    <ds:schemaRef ds:uri="http://schemas.microsoft.com/office/infopath/2007/PartnerControls"/>
    <ds:schemaRef ds:uri="6cbda368-0838-49ca-9399-3975e6dee022"/>
    <ds:schemaRef ds:uri="e337c33a-4dbd-49f7-8486-25d32bfe55cb"/>
  </ds:schemaRefs>
</ds:datastoreItem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Preisentwicklung</vt:lpstr>
      <vt:lpstr>Handgepäck</vt:lpstr>
      <vt:lpstr>Safety Rating</vt:lpstr>
      <vt:lpstr>Aufgaben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Lippuner Jürg BZBS</cp:lastModifiedBy>
  <dcterms:created xsi:type="dcterms:W3CDTF">2013-04-12T15:08:15Z</dcterms:created>
  <dcterms:modified xsi:type="dcterms:W3CDTF">2024-12-11T14:21:05Z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  <property fmtid="{D5CDD505-2E9C-101B-9397-08002B2CF9AE}" pid="3" name="MediaServiceImageTags">
    <vt:lpwstr/>
  </property>
</Properties>
</file>