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l06.ch\MIT\LippunerJ\Desktop\"/>
    </mc:Choice>
  </mc:AlternateContent>
  <bookViews>
    <workbookView xWindow="0" yWindow="0" windowWidth="20520" windowHeight="9180"/>
  </bookViews>
  <sheets>
    <sheet name="Rechnen mit Datum und Zeit" sheetId="1" r:id="rId1"/>
    <sheet name="Zeitstrahl" sheetId="2" r:id="rId2"/>
  </sheets>
  <definedNames>
    <definedName name="_xlnm.Print_Area" localSheetId="0">'Rechnen mit Datum und Zeit'!$A$1:$H$137</definedName>
  </definedNames>
  <calcPr calcId="162913"/>
</workbook>
</file>

<file path=xl/calcChain.xml><?xml version="1.0" encoding="utf-8"?>
<calcChain xmlns="http://schemas.openxmlformats.org/spreadsheetml/2006/main">
  <c r="C44" i="1" l="1"/>
  <c r="C42" i="1"/>
  <c r="A88" i="1" l="1"/>
  <c r="A65" i="1" l="1"/>
  <c r="A64" i="1"/>
  <c r="A63" i="1"/>
  <c r="A94" i="1"/>
  <c r="A90" i="1" l="1"/>
  <c r="H6" i="1"/>
  <c r="H7" i="1"/>
  <c r="I4" i="2" l="1"/>
  <c r="A121" i="1" l="1"/>
  <c r="A107" i="1" l="1"/>
  <c r="A115" i="1"/>
  <c r="A112" i="1"/>
  <c r="G116" i="1"/>
  <c r="G117" i="1"/>
  <c r="A103" i="1" l="1"/>
  <c r="A96" i="1"/>
  <c r="G97" i="1"/>
  <c r="G98" i="1"/>
  <c r="G99" i="1"/>
  <c r="G100" i="1"/>
  <c r="G101" i="1"/>
  <c r="G96" i="1"/>
  <c r="H96" i="1"/>
  <c r="A83" i="1"/>
  <c r="A82" i="1"/>
  <c r="A80" i="1"/>
  <c r="A79" i="1"/>
  <c r="A78" i="1"/>
  <c r="F78" i="1"/>
  <c r="A85" i="1"/>
  <c r="A76" i="1"/>
  <c r="A75" i="1"/>
  <c r="A74" i="1"/>
  <c r="G74" i="1"/>
  <c r="F74" i="1"/>
  <c r="C55" i="1"/>
  <c r="F8" i="1"/>
  <c r="H8" i="1" s="1"/>
  <c r="C58" i="1"/>
  <c r="C52" i="1"/>
  <c r="F48" i="1"/>
  <c r="F64" i="1"/>
  <c r="G63" i="1"/>
  <c r="G64" i="1" s="1"/>
  <c r="F63" i="1"/>
  <c r="C48" i="1"/>
  <c r="C47" i="1"/>
  <c r="C46" i="1"/>
  <c r="F46" i="1"/>
  <c r="F45" i="1"/>
  <c r="C41" i="1"/>
  <c r="C39" i="1"/>
  <c r="F41" i="1"/>
  <c r="F40" i="1"/>
  <c r="F39" i="1"/>
  <c r="F21" i="1"/>
  <c r="H97" i="1" l="1"/>
  <c r="H99" i="1"/>
  <c r="H100" i="1"/>
  <c r="H98" i="1"/>
  <c r="H116" i="1" l="1"/>
  <c r="H117" i="1" l="1"/>
  <c r="H4" i="2"/>
  <c r="F4" i="2"/>
  <c r="D4" i="2"/>
  <c r="B4" i="2"/>
  <c r="A4" i="2"/>
  <c r="F25" i="1" l="1"/>
  <c r="F23" i="1"/>
  <c r="F18" i="1"/>
  <c r="F17" i="1"/>
  <c r="F16" i="1"/>
  <c r="F15" i="1"/>
  <c r="G39" i="1" l="1"/>
  <c r="G41" i="1" s="1"/>
</calcChain>
</file>

<file path=xl/comments1.xml><?xml version="1.0" encoding="utf-8"?>
<comments xmlns="http://schemas.openxmlformats.org/spreadsheetml/2006/main">
  <authors>
    <author>Lippuner Jürg</author>
    <author>Jürg Lippuner</author>
  </authors>
  <commentList>
    <comment ref="H6" authorId="0" shapeId="0">
      <text>
        <r>
          <rPr>
            <sz val="9"/>
            <color indexed="81"/>
            <rFont val="Tahoma"/>
            <family val="2"/>
          </rPr>
          <t>=F6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=D15</t>
        </r>
      </text>
    </comment>
    <comment ref="C90" authorId="1" shapeId="0">
      <text>
        <r>
          <rPr>
            <sz val="9"/>
            <color indexed="81"/>
            <rFont val="Segoe UI"/>
            <family val="2"/>
          </rPr>
          <t xml:space="preserve">Erst </t>
        </r>
        <r>
          <rPr>
            <b/>
            <sz val="9"/>
            <color indexed="81"/>
            <rFont val="Segoe UI"/>
            <family val="2"/>
          </rPr>
          <t>ab Version 2013</t>
        </r>
        <r>
          <rPr>
            <sz val="9"/>
            <color indexed="81"/>
            <rFont val="Segoe UI"/>
            <family val="2"/>
          </rPr>
          <t xml:space="preserve">
Früher mit =KALENDERWOCHE(Datum;21)</t>
        </r>
      </text>
    </comment>
  </commentList>
</comments>
</file>

<file path=xl/sharedStrings.xml><?xml version="1.0" encoding="utf-8"?>
<sst xmlns="http://schemas.openxmlformats.org/spreadsheetml/2006/main" count="122" uniqueCount="104">
  <si>
    <t>Standard</t>
  </si>
  <si>
    <t>Datum, kurz</t>
  </si>
  <si>
    <t>=</t>
  </si>
  <si>
    <t>Eingabehilfen</t>
  </si>
  <si>
    <t>aktuelles Datum</t>
  </si>
  <si>
    <t>aktuelle Uhrzeit</t>
  </si>
  <si>
    <t>=HEUTE()</t>
  </si>
  <si>
    <t>Zeit</t>
  </si>
  <si>
    <t>[h]:mm</t>
  </si>
  <si>
    <t>[mm]:ss</t>
  </si>
  <si>
    <t>Zeiteinheit</t>
  </si>
  <si>
    <t>Beschreibung</t>
  </si>
  <si>
    <t>Anzahl kompletter Jahre</t>
  </si>
  <si>
    <t>Anzahl kompletter Monate</t>
  </si>
  <si>
    <t>Anzahl der Tage</t>
  </si>
  <si>
    <t>md</t>
  </si>
  <si>
    <t>Unterschied in Tagen, wobei Monate und Jahre ignoriert werden</t>
  </si>
  <si>
    <t>ym</t>
  </si>
  <si>
    <t>Unterschied in Monaten, Tage und Jahre bleiben unberücksichtigt</t>
  </si>
  <si>
    <t>yd</t>
  </si>
  <si>
    <t>Unterschied in Tagen, wobei die Jahre ignoriert werden</t>
  </si>
  <si>
    <t>Datumsdifferenz</t>
  </si>
  <si>
    <t>Rechnen</t>
  </si>
  <si>
    <t>EDATUM(Ausgangsdatum;Anzahl Monate)</t>
  </si>
  <si>
    <t>MONATSENDE(Ausgangsdatum;Anzahl Monate)</t>
  </si>
  <si>
    <t>liefert ein um Anzahl Monate verschobenes Datum</t>
  </si>
  <si>
    <t>liefert die buchhalterische Anzahl Tage zwischen</t>
  </si>
  <si>
    <t>zwei Daten</t>
  </si>
  <si>
    <t>Methode: WAHR entspricht der europäischen</t>
  </si>
  <si>
    <t>Persönliche Daten</t>
  </si>
  <si>
    <t>Ihr Geburtsdatum</t>
  </si>
  <si>
    <t>Aktuelles Datum</t>
  </si>
  <si>
    <t>Ihr Alter in Tagen</t>
  </si>
  <si>
    <t>Ihr Alter in Monaten</t>
  </si>
  <si>
    <t>Ihr Alter in Jahren</t>
  </si>
  <si>
    <t>Jahr Ihrer Pension</t>
  </si>
  <si>
    <t>Mo</t>
  </si>
  <si>
    <t>Total</t>
  </si>
  <si>
    <t>[Ctrl]-[.]</t>
  </si>
  <si>
    <t>DATUM(Jahr;Monat;Tag)</t>
  </si>
  <si>
    <t>Di</t>
  </si>
  <si>
    <t>Mi</t>
  </si>
  <si>
    <t>Do</t>
  </si>
  <si>
    <t>Fr</t>
  </si>
  <si>
    <t>der 31. zählt als der 30. Tag</t>
  </si>
  <si>
    <t>…</t>
  </si>
  <si>
    <t>Datum</t>
  </si>
  <si>
    <t>Format: [hh]:mm:ss</t>
  </si>
  <si>
    <t>≙ 1 Tag u. 12 h</t>
  </si>
  <si>
    <t>fest</t>
  </si>
  <si>
    <t>automatisch aktualisiert</t>
  </si>
  <si>
    <t>[Ctrl]-[Shift]-[.]</t>
  </si>
  <si>
    <t>(nur Datum)</t>
  </si>
  <si>
    <t>Zahlungsdatum</t>
  </si>
  <si>
    <t>oder</t>
  </si>
  <si>
    <t>Zeitdifferenz</t>
  </si>
  <si>
    <t>DATEDIF</t>
  </si>
  <si>
    <r>
      <t>=DATEDIF(</t>
    </r>
    <r>
      <rPr>
        <sz val="12"/>
        <color rgb="FFFF0000"/>
        <rFont val="Calibri"/>
        <family val="2"/>
        <scheme val="minor"/>
      </rPr>
      <t>Anfangsdatum</t>
    </r>
    <r>
      <rPr>
        <sz val="12"/>
        <color theme="1"/>
        <rFont val="Calibri"/>
        <family val="2"/>
        <scheme val="minor"/>
      </rPr>
      <t>;</t>
    </r>
    <r>
      <rPr>
        <sz val="12"/>
        <color theme="4" tint="-0.249977111117893"/>
        <rFont val="Calibri"/>
        <family val="2"/>
        <scheme val="minor"/>
      </rPr>
      <t>Enddatum</t>
    </r>
    <r>
      <rPr>
        <sz val="12"/>
        <color theme="1"/>
        <rFont val="Calibri"/>
        <family val="2"/>
        <scheme val="minor"/>
      </rPr>
      <t>;</t>
    </r>
    <r>
      <rPr>
        <sz val="12"/>
        <color theme="9" tint="-0.499984740745262"/>
        <rFont val="Calibri"/>
        <family val="2"/>
        <scheme val="minor"/>
      </rPr>
      <t>Zeiteinheit</t>
    </r>
    <r>
      <rPr>
        <sz val="12"/>
        <color theme="1"/>
        <rFont val="Calibri"/>
        <family val="2"/>
        <scheme val="minor"/>
      </rPr>
      <t>)</t>
    </r>
  </si>
  <si>
    <t>Weitere Datums- und Zeitfunktionen</t>
  </si>
  <si>
    <t>Alter in Jahren</t>
  </si>
  <si>
    <t>Stundensatz</t>
  </si>
  <si>
    <t>Minuten</t>
  </si>
  <si>
    <t>Sekunden</t>
  </si>
  <si>
    <r>
      <rPr>
        <b/>
        <sz val="12"/>
        <color theme="1"/>
        <rFont val="Calibri"/>
        <family val="2"/>
        <scheme val="minor"/>
      </rPr>
      <t>= Zeitwert * 24</t>
    </r>
  </si>
  <si>
    <t>Zeitwert in Stundenwert umrechnen</t>
  </si>
  <si>
    <r>
      <rPr>
        <b/>
        <sz val="12"/>
        <color theme="1"/>
        <rFont val="Calibri"/>
        <family val="2"/>
        <scheme val="minor"/>
      </rPr>
      <t>= Zeitwert * 24 * 60</t>
    </r>
  </si>
  <si>
    <t>Zeitwert in Minutenwert umrechnen</t>
  </si>
  <si>
    <t>Zeitwert in Sekundenwert umrechnen</t>
  </si>
  <si>
    <r>
      <rPr>
        <b/>
        <sz val="12"/>
        <color theme="1"/>
        <rFont val="Calibri"/>
        <family val="2"/>
        <scheme val="minor"/>
      </rPr>
      <t>= Zeitwert * 24 * 60 * 60</t>
    </r>
  </si>
  <si>
    <t>Umrechnung vom Zeitformat in Standardformat</t>
  </si>
  <si>
    <t>So = 1</t>
  </si>
  <si>
    <t>Mo = 1</t>
  </si>
  <si>
    <t>ZEIT(Stunde;Minute;Sekunde)</t>
  </si>
  <si>
    <t>Typ = 1 oder ohne Angabe</t>
  </si>
  <si>
    <t>Typ = 2</t>
  </si>
  <si>
    <t>WOCHENTAG(Datum)</t>
  </si>
  <si>
    <t>WOCHENTAG(Datum;2)</t>
  </si>
  <si>
    <t>Für Neugierige</t>
  </si>
  <si>
    <t>liefert den letzten Tag des Monats, in den das um Anzahl Monate verschobene Datum</t>
  </si>
  <si>
    <t>fällt.</t>
  </si>
  <si>
    <t>liefert die Zahl der Arbeitstage zwischen den beiden angegebenen Daten.</t>
  </si>
  <si>
    <t>ARBEITSTAG(Ausgangsdatum;Tage;[Freie_Tage])</t>
  </si>
  <si>
    <t>(in Std. und Min.)</t>
  </si>
  <si>
    <t>Ihr Arbeitspensum</t>
  </si>
  <si>
    <t>WOCHENTAG(Datum), Format: TTTT</t>
  </si>
  <si>
    <t>BRTEILJAHRE(Anfangsdatum;Enddatum;[Basis])</t>
  </si>
  <si>
    <t>liefert die Differenz zwischen Anfangs- und Enddatum als Bruchteil des Jahres</t>
  </si>
  <si>
    <t>NETTOARBEITSTAGE(Ausgangsdatum; Enddatum;[Freie_Tage])</t>
  </si>
  <si>
    <r>
      <rPr>
        <b/>
        <sz val="12"/>
        <color theme="1"/>
        <rFont val="Calibri"/>
        <family val="2"/>
        <scheme val="minor"/>
      </rPr>
      <t>Freie_Tage</t>
    </r>
    <r>
      <rPr>
        <sz val="12"/>
        <color theme="1"/>
        <rFont val="Calibri"/>
        <family val="2"/>
        <scheme val="minor"/>
      </rPr>
      <t xml:space="preserve"> (optional) sind als Bereich anzugeben</t>
    </r>
  </si>
  <si>
    <t xml:space="preserve"> (ohne Angabe: 30 Tage pro Monat, 360 Tage im Jahr)</t>
  </si>
  <si>
    <r>
      <rPr>
        <b/>
        <sz val="12"/>
        <color theme="1"/>
        <rFont val="Calibri"/>
        <family val="2"/>
        <scheme val="minor"/>
      </rPr>
      <t>Basis</t>
    </r>
    <r>
      <rPr>
        <sz val="12"/>
        <color theme="1"/>
        <rFont val="Calibri"/>
        <family val="2"/>
        <scheme val="minor"/>
      </rPr>
      <t xml:space="preserve"> (optional) gibt an, auf welcher Basis die Zinstage gezählt werden</t>
    </r>
  </si>
  <si>
    <t>Tage und freie Tage vom Ausgangsdatum errechnet</t>
  </si>
  <si>
    <t>liefert den Arbeitstag, der sich um die Anzahl</t>
  </si>
  <si>
    <t>Excel rechnet bei Datums- und Zeitangaben mit seriellen (fortlaufenden) Zahlen. Standardmässig* entspricht die Zahl 1 dem Datum 01.01.1990</t>
  </si>
  <si>
    <t>TAGE(Zieldatum;Ausgangsdatum)</t>
  </si>
  <si>
    <t>Y</t>
  </si>
  <si>
    <t>M</t>
  </si>
  <si>
    <t>D</t>
  </si>
  <si>
    <t>=JETZT()-HEUTE()</t>
  </si>
  <si>
    <t>(JETZT() liefert Datum u. Zeit)</t>
  </si>
  <si>
    <t>TEXT(Datum;"TTTT")</t>
  </si>
  <si>
    <t>* in den Excel-Optionen können Sie das Datumsformat 1904 wählen, dann entspricht die Zahl 0 dem 1.1.1904. Das ermöglicht ein Rechnen mit negativen Datumswerten.</t>
  </si>
  <si>
    <t>TAGE360(Ausgangsdatum;Enddatum;Methode)</t>
  </si>
  <si>
    <r>
      <t xml:space="preserve">Die Funktionen </t>
    </r>
    <r>
      <rPr>
        <b/>
        <sz val="10"/>
        <color theme="1"/>
        <rFont val="Calibri"/>
        <family val="2"/>
        <scheme val="minor"/>
      </rPr>
      <t xml:space="preserve">ARBEITSTAG.INTL </t>
    </r>
    <r>
      <rPr>
        <sz val="10"/>
        <color theme="1"/>
        <rFont val="Calibri"/>
        <family val="2"/>
        <scheme val="minor"/>
      </rPr>
      <t xml:space="preserve">und </t>
    </r>
    <r>
      <rPr>
        <b/>
        <sz val="10"/>
        <color theme="1"/>
        <rFont val="Calibri"/>
        <family val="2"/>
        <scheme val="minor"/>
      </rPr>
      <t xml:space="preserve">NETTOARBEITSTAGE.INTL </t>
    </r>
    <r>
      <rPr>
        <sz val="10"/>
        <color theme="1"/>
        <rFont val="Calibri"/>
        <family val="2"/>
        <scheme val="minor"/>
      </rPr>
      <t>bieten zusätzlich die Möglichkeit die regelmässigen freien Tage zu definieren.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</si>
</sst>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[$-F400]h:mm:ss\ AM/PM"/>
    <numFmt numFmtId="165" formatCode="0.000000"/>
    <numFmt numFmtId="166" formatCode="_ [$CHF]\ * #,##0.00_ ;_ [$CHF]\ * \-#,##0.00_ ;_ [$CHF]\ * &quot;-&quot;??_ ;_ @_ "/>
    <numFmt numFmtId="167" formatCode="&quot;Typ &quot;General"/>
  </numFmts>
  <fonts count="2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2"/>
      <color theme="3"/>
      <name val="Calibri"/>
      <family val="2"/>
      <scheme val="major"/>
    </font>
    <font>
      <b/>
      <sz val="12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Alignment="0" applyProtection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0" fontId="1" fillId="3" borderId="0" xfId="1" applyFill="1" applyAlignment="1">
      <alignment vertical="top"/>
    </xf>
    <xf numFmtId="0" fontId="5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5" fillId="0" borderId="0" xfId="0" quotePrefix="1" applyFont="1" applyAlignment="1">
      <alignment horizontal="center" vertical="top"/>
    </xf>
    <xf numFmtId="0" fontId="5" fillId="0" borderId="0" xfId="0" applyNumberFormat="1" applyFont="1" applyFill="1" applyAlignment="1">
      <alignment vertical="top"/>
    </xf>
    <xf numFmtId="0" fontId="5" fillId="0" borderId="0" xfId="0" quotePrefix="1" applyNumberFormat="1" applyFont="1" applyFill="1" applyAlignment="1">
      <alignment horizontal="center" vertical="top"/>
    </xf>
    <xf numFmtId="0" fontId="5" fillId="0" borderId="0" xfId="0" applyNumberFormat="1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5" fillId="3" borderId="0" xfId="0" quotePrefix="1" applyFont="1" applyFill="1" applyAlignment="1">
      <alignment vertical="top"/>
    </xf>
    <xf numFmtId="0" fontId="7" fillId="0" borderId="0" xfId="1" applyFont="1" applyAlignment="1">
      <alignment vertical="top"/>
    </xf>
    <xf numFmtId="0" fontId="5" fillId="0" borderId="0" xfId="0" quotePrefix="1" applyFont="1" applyAlignment="1">
      <alignment vertical="top"/>
    </xf>
    <xf numFmtId="14" fontId="8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vertical="top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4" fontId="5" fillId="0" borderId="0" xfId="0" quotePrefix="1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2" borderId="2" xfId="0" applyNumberFormat="1" applyFont="1" applyFill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NumberFormat="1" applyFont="1" applyAlignment="1">
      <alignment vertical="top"/>
    </xf>
    <xf numFmtId="0" fontId="8" fillId="0" borderId="0" xfId="0" applyNumberFormat="1" applyFont="1" applyAlignment="1">
      <alignment vertical="top"/>
    </xf>
    <xf numFmtId="0" fontId="8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vertical="top"/>
    </xf>
    <xf numFmtId="0" fontId="5" fillId="0" borderId="0" xfId="0" quotePrefix="1" applyFont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164" fontId="8" fillId="0" borderId="1" xfId="0" applyNumberFormat="1" applyFont="1" applyBorder="1" applyAlignment="1">
      <alignment vertical="top"/>
    </xf>
    <xf numFmtId="166" fontId="8" fillId="0" borderId="1" xfId="0" applyNumberFormat="1" applyFont="1" applyBorder="1" applyAlignment="1">
      <alignment vertical="top"/>
    </xf>
    <xf numFmtId="0" fontId="5" fillId="0" borderId="0" xfId="0" quotePrefix="1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 indent="1"/>
    </xf>
    <xf numFmtId="14" fontId="4" fillId="3" borderId="8" xfId="0" applyNumberFormat="1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top"/>
    </xf>
    <xf numFmtId="0" fontId="8" fillId="0" borderId="0" xfId="0" applyNumberFormat="1" applyFont="1" applyAlignment="1">
      <alignment horizontal="left" vertical="top" indent="1"/>
    </xf>
    <xf numFmtId="0" fontId="8" fillId="0" borderId="0" xfId="0" quotePrefix="1" applyNumberFormat="1" applyFont="1" applyAlignment="1">
      <alignment horizontal="left" vertical="top" indent="1"/>
    </xf>
    <xf numFmtId="167" fontId="5" fillId="0" borderId="0" xfId="0" applyNumberFormat="1" applyFont="1" applyAlignment="1">
      <alignment vertical="top"/>
    </xf>
    <xf numFmtId="14" fontId="5" fillId="0" borderId="0" xfId="0" applyNumberFormat="1" applyFont="1" applyBorder="1" applyAlignment="1">
      <alignment horizontal="center" vertical="top"/>
    </xf>
    <xf numFmtId="20" fontId="5" fillId="2" borderId="2" xfId="0" applyNumberFormat="1" applyFont="1" applyFill="1" applyBorder="1" applyAlignment="1">
      <alignment horizontal="center" vertical="top"/>
    </xf>
    <xf numFmtId="0" fontId="5" fillId="2" borderId="2" xfId="0" applyNumberFormat="1" applyFont="1" applyFill="1" applyBorder="1" applyAlignment="1">
      <alignment horizontal="center" vertical="top"/>
    </xf>
    <xf numFmtId="0" fontId="5" fillId="2" borderId="2" xfId="0" applyNumberFormat="1" applyFont="1" applyFill="1" applyBorder="1" applyAlignment="1">
      <alignment horizontal="left" vertical="top"/>
    </xf>
    <xf numFmtId="0" fontId="5" fillId="2" borderId="2" xfId="2" applyNumberFormat="1" applyFont="1" applyFill="1" applyBorder="1" applyAlignment="1">
      <alignment vertical="top"/>
    </xf>
    <xf numFmtId="0" fontId="0" fillId="0" borderId="0" xfId="0" applyNumberFormat="1"/>
    <xf numFmtId="0" fontId="5" fillId="0" borderId="0" xfId="0" quotePrefix="1" applyNumberFormat="1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8" fillId="2" borderId="2" xfId="0" applyNumberFormat="1" applyFont="1" applyFill="1" applyBorder="1" applyAlignment="1">
      <alignment horizontal="center" vertical="top"/>
    </xf>
    <xf numFmtId="0" fontId="21" fillId="0" borderId="0" xfId="0" applyNumberFormat="1" applyFont="1" applyAlignment="1">
      <alignment vertical="top"/>
    </xf>
    <xf numFmtId="0" fontId="21" fillId="0" borderId="0" xfId="0" applyNumberFormat="1" applyFont="1" applyAlignment="1"/>
    <xf numFmtId="0" fontId="3" fillId="4" borderId="7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3">
    <cellStyle name="Komma" xfId="2" builtinId="3"/>
    <cellStyle name="Standard" xfId="0" builtinId="0"/>
    <cellStyle name="Überschrift 1" xfId="1" builtinId="16" customBuiltin="1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168252</xdr:rowOff>
    </xdr:from>
    <xdr:to>
      <xdr:col>2</xdr:col>
      <xdr:colOff>1058122</xdr:colOff>
      <xdr:row>26</xdr:row>
      <xdr:rowOff>352426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80"/>
        <a:stretch/>
      </xdr:blipFill>
      <xdr:spPr>
        <a:xfrm>
          <a:off x="0" y="3911577"/>
          <a:ext cx="2925022" cy="3403624"/>
        </a:xfrm>
        <a:prstGeom prst="rect">
          <a:avLst/>
        </a:prstGeom>
      </xdr:spPr>
    </xdr:pic>
    <xdr:clientData/>
  </xdr:twoCellAnchor>
  <xdr:twoCellAnchor>
    <xdr:from>
      <xdr:col>6</xdr:col>
      <xdr:colOff>161926</xdr:colOff>
      <xdr:row>19</xdr:row>
      <xdr:rowOff>171449</xdr:rowOff>
    </xdr:from>
    <xdr:to>
      <xdr:col>7</xdr:col>
      <xdr:colOff>1333500</xdr:colOff>
      <xdr:row>25</xdr:row>
      <xdr:rowOff>161924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48476" y="4895849"/>
          <a:ext cx="1847849" cy="1304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eckigen Klammern </a:t>
          </a:r>
          <a:r>
            <a:rPr lang="de-C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 ] 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 benutzer-definierten</a:t>
          </a:r>
          <a:r>
            <a:rPr lang="de-CH" i="0"/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 können Sie die Zeit über eine Limite hinaus</a:t>
          </a:r>
          <a:r>
            <a:rPr lang="de-CH" i="0"/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anzeigen lassen.</a:t>
          </a:r>
          <a:r>
            <a:rPr lang="de-CH" i="0"/>
            <a:t> </a:t>
          </a:r>
          <a:endParaRPr lang="de-CH" sz="1100" i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219076</xdr:rowOff>
        </xdr:from>
        <xdr:to>
          <xdr:col>5</xdr:col>
          <xdr:colOff>69807</xdr:colOff>
          <xdr:row>7</xdr:row>
          <xdr:rowOff>123826</xdr:rowOff>
        </xdr:to>
        <xdr:pic>
          <xdr:nvPicPr>
            <xdr:cNvPr id="19" name="Grafik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Zeitstrahl!$A$3:$K$4" spid="_x0000_s10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495426"/>
              <a:ext cx="5870532" cy="609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5</xdr:col>
      <xdr:colOff>0</xdr:colOff>
      <xdr:row>86</xdr:row>
      <xdr:rowOff>0</xdr:rowOff>
    </xdr:from>
    <xdr:to>
      <xdr:col>8</xdr:col>
      <xdr:colOff>0</xdr:colOff>
      <xdr:row>89</xdr:row>
      <xdr:rowOff>59531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94375" y="18762266"/>
          <a:ext cx="3075781" cy="45640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lang="de-CH" sz="1100" b="1" i="0"/>
            <a:t>Achtung: </a:t>
          </a:r>
          <a:r>
            <a:rPr lang="de-CH" sz="1100" i="0"/>
            <a:t>Wenn mit TTT oder TTTT formatiert, dann ohne Typ-Angabe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28575</xdr:rowOff>
    </xdr:from>
    <xdr:to>
      <xdr:col>12</xdr:col>
      <xdr:colOff>97692</xdr:colOff>
      <xdr:row>17</xdr:row>
      <xdr:rowOff>37575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24075"/>
          <a:ext cx="7544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126907</xdr:colOff>
      <xdr:row>2</xdr:row>
      <xdr:rowOff>185737</xdr:rowOff>
    </xdr:from>
    <xdr:to>
      <xdr:col>10</xdr:col>
      <xdr:colOff>280148</xdr:colOff>
      <xdr:row>3</xdr:row>
      <xdr:rowOff>220755</xdr:rowOff>
    </xdr:to>
    <xdr:sp macro="" textlink="">
      <xdr:nvSpPr>
        <xdr:cNvPr id="3" name="Pfeil nach recht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52017" y="577943"/>
          <a:ext cx="545447" cy="238125"/>
        </a:xfrm>
        <a:prstGeom prst="rightArrow">
          <a:avLst>
            <a:gd name="adj1" fmla="val 25573"/>
            <a:gd name="adj2" fmla="val 98855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Rhe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Rhea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showGridLines="0" tabSelected="1" zoomScaleNormal="100" workbookViewId="0"/>
  </sheetViews>
  <sheetFormatPr baseColWidth="10" defaultColWidth="11.42578125" defaultRowHeight="15.75" x14ac:dyDescent="0.25"/>
  <cols>
    <col min="1" max="1" width="16.5703125" style="7" customWidth="1"/>
    <col min="2" max="2" width="11.42578125" style="7" customWidth="1"/>
    <col min="3" max="3" width="23.7109375" style="7" customWidth="1"/>
    <col min="4" max="4" width="18" style="7" customWidth="1"/>
    <col min="5" max="5" width="17.28515625" style="7" customWidth="1"/>
    <col min="6" max="6" width="13.140625" style="7" customWidth="1"/>
    <col min="7" max="7" width="12.85546875" style="7" customWidth="1"/>
    <col min="8" max="8" width="20.28515625" style="7" customWidth="1"/>
    <col min="9" max="9" width="10" style="7" customWidth="1"/>
    <col min="10" max="16384" width="11.42578125" style="7"/>
  </cols>
  <sheetData>
    <row r="1" spans="1:8" ht="19.5" x14ac:dyDescent="0.25">
      <c r="A1" s="6" t="s">
        <v>46</v>
      </c>
      <c r="B1" s="8"/>
      <c r="C1" s="8"/>
      <c r="D1" s="8"/>
      <c r="E1" s="8"/>
      <c r="F1" s="8"/>
      <c r="G1" s="8"/>
      <c r="H1" s="8"/>
    </row>
    <row r="3" spans="1:8" x14ac:dyDescent="0.25">
      <c r="A3" s="7" t="s">
        <v>93</v>
      </c>
    </row>
    <row r="5" spans="1:8" ht="24" customHeight="1" x14ac:dyDescent="0.25">
      <c r="C5" s="14"/>
      <c r="D5" s="14"/>
      <c r="E5" s="14"/>
      <c r="F5" s="9" t="s">
        <v>0</v>
      </c>
      <c r="H5" s="10" t="s">
        <v>1</v>
      </c>
    </row>
    <row r="6" spans="1:8" x14ac:dyDescent="0.25">
      <c r="C6" s="14"/>
      <c r="D6" s="14"/>
      <c r="E6" s="14"/>
      <c r="F6" s="7">
        <v>1</v>
      </c>
      <c r="G6" s="11" t="s">
        <v>2</v>
      </c>
      <c r="H6" s="61">
        <f>F6</f>
        <v>1</v>
      </c>
    </row>
    <row r="7" spans="1:8" x14ac:dyDescent="0.25">
      <c r="C7" s="14"/>
      <c r="D7" s="14"/>
      <c r="E7" s="14"/>
      <c r="F7" s="7">
        <v>32</v>
      </c>
      <c r="G7" s="11" t="s">
        <v>2</v>
      </c>
      <c r="H7" s="61">
        <f>F7</f>
        <v>32</v>
      </c>
    </row>
    <row r="8" spans="1:8" x14ac:dyDescent="0.25">
      <c r="C8" s="14"/>
      <c r="D8" s="14"/>
      <c r="E8" s="14"/>
      <c r="F8" s="38">
        <f ca="1">TODAY()</f>
        <v>43279</v>
      </c>
      <c r="G8" s="11" t="s">
        <v>2</v>
      </c>
      <c r="H8" s="61">
        <f ca="1">F8</f>
        <v>43279</v>
      </c>
    </row>
    <row r="9" spans="1:8" x14ac:dyDescent="0.25">
      <c r="A9" s="12"/>
      <c r="B9" s="13"/>
      <c r="C9" s="14"/>
      <c r="D9" s="14"/>
      <c r="E9" s="14"/>
      <c r="F9" s="13"/>
      <c r="G9" s="14"/>
    </row>
    <row r="10" spans="1:8" ht="30.75" customHeight="1" x14ac:dyDescent="0.25">
      <c r="A10" s="55" t="s">
        <v>101</v>
      </c>
      <c r="B10" s="15"/>
      <c r="C10" s="15"/>
      <c r="D10" s="15"/>
      <c r="E10" s="15"/>
      <c r="F10" s="15"/>
      <c r="G10" s="15"/>
    </row>
    <row r="11" spans="1:8" ht="19.5" x14ac:dyDescent="0.25">
      <c r="A11" s="6" t="s">
        <v>7</v>
      </c>
      <c r="B11" s="8"/>
      <c r="C11" s="8"/>
      <c r="D11" s="8"/>
      <c r="E11" s="16"/>
      <c r="F11" s="8"/>
      <c r="G11" s="8"/>
      <c r="H11" s="8"/>
    </row>
    <row r="12" spans="1:8" x14ac:dyDescent="0.25">
      <c r="A12" s="17"/>
      <c r="E12" s="18"/>
    </row>
    <row r="13" spans="1:8" x14ac:dyDescent="0.25">
      <c r="A13" s="17"/>
      <c r="E13" s="18"/>
    </row>
    <row r="14" spans="1:8" x14ac:dyDescent="0.25">
      <c r="A14" s="17"/>
      <c r="D14" s="9" t="s">
        <v>0</v>
      </c>
      <c r="E14" s="11"/>
      <c r="F14" s="19" t="s">
        <v>7</v>
      </c>
    </row>
    <row r="15" spans="1:8" x14ac:dyDescent="0.25">
      <c r="A15" s="17"/>
      <c r="D15" s="20">
        <v>4.1666666659999997E-2</v>
      </c>
      <c r="E15" s="11" t="s">
        <v>2</v>
      </c>
      <c r="F15" s="62">
        <f t="shared" ref="F15:F18" si="0">D15</f>
        <v>4.1666666659999997E-2</v>
      </c>
    </row>
    <row r="16" spans="1:8" x14ac:dyDescent="0.25">
      <c r="A16" s="17"/>
      <c r="D16" s="7">
        <v>0.25</v>
      </c>
      <c r="E16" s="11" t="s">
        <v>2</v>
      </c>
      <c r="F16" s="62">
        <f t="shared" si="0"/>
        <v>0.25</v>
      </c>
    </row>
    <row r="17" spans="1:8" x14ac:dyDescent="0.25">
      <c r="A17" s="17"/>
      <c r="D17" s="7">
        <v>0.5</v>
      </c>
      <c r="E17" s="11" t="s">
        <v>2</v>
      </c>
      <c r="F17" s="62">
        <f t="shared" si="0"/>
        <v>0.5</v>
      </c>
    </row>
    <row r="18" spans="1:8" x14ac:dyDescent="0.25">
      <c r="A18" s="17"/>
      <c r="D18" s="7">
        <v>1.5</v>
      </c>
      <c r="E18" s="11" t="s">
        <v>2</v>
      </c>
      <c r="F18" s="62">
        <f t="shared" si="0"/>
        <v>1.5</v>
      </c>
    </row>
    <row r="19" spans="1:8" ht="24" customHeight="1" x14ac:dyDescent="0.25">
      <c r="A19" s="17"/>
      <c r="D19" s="18"/>
      <c r="F19" s="21" t="s">
        <v>48</v>
      </c>
    </row>
    <row r="20" spans="1:8" x14ac:dyDescent="0.25">
      <c r="A20" s="17"/>
    </row>
    <row r="21" spans="1:8" x14ac:dyDescent="0.25">
      <c r="A21" s="17"/>
      <c r="D21" s="7">
        <v>1.5</v>
      </c>
      <c r="E21" s="11" t="s">
        <v>2</v>
      </c>
      <c r="F21" s="62">
        <f t="shared" ref="F21" si="1">D21</f>
        <v>1.5</v>
      </c>
    </row>
    <row r="22" spans="1:8" x14ac:dyDescent="0.25">
      <c r="A22" s="17"/>
      <c r="D22" s="18"/>
      <c r="F22" s="22" t="s">
        <v>47</v>
      </c>
    </row>
    <row r="23" spans="1:8" x14ac:dyDescent="0.25">
      <c r="A23" s="17"/>
      <c r="D23" s="7">
        <v>1.5</v>
      </c>
      <c r="E23" s="11" t="s">
        <v>2</v>
      </c>
      <c r="F23" s="62">
        <f>D23</f>
        <v>1.5</v>
      </c>
    </row>
    <row r="24" spans="1:8" x14ac:dyDescent="0.25">
      <c r="A24" s="17"/>
      <c r="F24" s="22" t="s">
        <v>8</v>
      </c>
    </row>
    <row r="25" spans="1:8" ht="25.15" customHeight="1" x14ac:dyDescent="0.25">
      <c r="A25" s="17"/>
      <c r="D25" s="7">
        <v>0.25</v>
      </c>
      <c r="E25" s="11" t="s">
        <v>2</v>
      </c>
      <c r="F25" s="62">
        <f t="shared" ref="F25" si="2">D25</f>
        <v>0.25</v>
      </c>
    </row>
    <row r="26" spans="1:8" x14ac:dyDescent="0.25">
      <c r="A26" s="17"/>
      <c r="D26" s="18"/>
      <c r="F26" s="22" t="s">
        <v>9</v>
      </c>
    </row>
    <row r="27" spans="1:8" ht="28.5" customHeight="1" x14ac:dyDescent="0.25">
      <c r="A27" s="17"/>
    </row>
    <row r="28" spans="1:8" ht="25.15" customHeight="1" x14ac:dyDescent="0.25"/>
    <row r="29" spans="1:8" ht="19.5" x14ac:dyDescent="0.25">
      <c r="A29" s="6" t="s">
        <v>3</v>
      </c>
      <c r="B29" s="8"/>
      <c r="C29" s="8"/>
      <c r="D29" s="8"/>
      <c r="E29" s="16"/>
      <c r="F29" s="8"/>
      <c r="G29" s="8"/>
      <c r="H29" s="8"/>
    </row>
    <row r="30" spans="1:8" x14ac:dyDescent="0.25">
      <c r="A30" s="38"/>
      <c r="B30" s="38"/>
      <c r="C30" s="38"/>
      <c r="D30" s="38"/>
      <c r="E30" s="38"/>
      <c r="F30" s="38"/>
      <c r="G30" s="38"/>
    </row>
    <row r="31" spans="1:8" x14ac:dyDescent="0.25">
      <c r="A31" s="39" t="s">
        <v>4</v>
      </c>
      <c r="B31" s="38"/>
      <c r="C31" s="38" t="s">
        <v>49</v>
      </c>
      <c r="D31" s="36"/>
      <c r="E31" s="56" t="s">
        <v>38</v>
      </c>
      <c r="G31" s="38"/>
    </row>
    <row r="32" spans="1:8" x14ac:dyDescent="0.25">
      <c r="A32" s="30"/>
      <c r="B32" s="38"/>
      <c r="C32" s="38" t="s">
        <v>50</v>
      </c>
      <c r="D32" s="36"/>
      <c r="E32" s="57" t="s">
        <v>6</v>
      </c>
      <c r="G32" s="38" t="s">
        <v>52</v>
      </c>
    </row>
    <row r="33" spans="1:8" x14ac:dyDescent="0.25">
      <c r="A33" s="39"/>
      <c r="B33" s="38"/>
      <c r="C33" s="38"/>
      <c r="D33" s="38"/>
      <c r="E33" s="56"/>
      <c r="F33" s="39"/>
    </row>
    <row r="34" spans="1:8" x14ac:dyDescent="0.25">
      <c r="A34" s="39" t="s">
        <v>5</v>
      </c>
      <c r="B34" s="38"/>
      <c r="C34" s="38" t="s">
        <v>49</v>
      </c>
      <c r="D34" s="36"/>
      <c r="E34" s="56" t="s">
        <v>51</v>
      </c>
      <c r="F34" s="39"/>
    </row>
    <row r="35" spans="1:8" x14ac:dyDescent="0.25">
      <c r="A35" s="38"/>
      <c r="B35" s="38"/>
      <c r="C35" s="38" t="s">
        <v>50</v>
      </c>
      <c r="D35" s="36"/>
      <c r="E35" s="57" t="s">
        <v>98</v>
      </c>
      <c r="G35" s="38" t="s">
        <v>99</v>
      </c>
    </row>
    <row r="36" spans="1:8" x14ac:dyDescent="0.25">
      <c r="A36" s="38"/>
      <c r="B36" s="38"/>
      <c r="C36" s="39"/>
      <c r="D36" s="39"/>
      <c r="E36" s="39"/>
      <c r="F36" s="39"/>
      <c r="G36" s="39"/>
    </row>
    <row r="37" spans="1:8" ht="19.5" x14ac:dyDescent="0.25">
      <c r="A37" s="6" t="s">
        <v>22</v>
      </c>
      <c r="B37" s="8"/>
      <c r="C37" s="8"/>
      <c r="D37" s="8"/>
      <c r="E37" s="16"/>
      <c r="F37" s="8"/>
      <c r="G37" s="8"/>
      <c r="H37" s="8"/>
    </row>
    <row r="38" spans="1:8" x14ac:dyDescent="0.25">
      <c r="A38" s="38"/>
      <c r="B38" s="38"/>
      <c r="C38" s="39"/>
      <c r="D38" s="39"/>
      <c r="E38" s="39"/>
      <c r="F38" s="39"/>
      <c r="G38" s="39"/>
    </row>
    <row r="39" spans="1:8" x14ac:dyDescent="0.25">
      <c r="A39" s="39" t="s">
        <v>53</v>
      </c>
      <c r="C39" s="18" t="str">
        <f ca="1">"=G"&amp;CELL("zeile",G39)&amp;"+"&amp;"G"&amp;CELL("zeile",G40)</f>
        <v>=G39+G40</v>
      </c>
      <c r="D39" s="36"/>
      <c r="F39" s="40" t="str">
        <f ca="1">"G"&amp;CELL("zeile",G39)</f>
        <v>G39</v>
      </c>
      <c r="G39" s="41">
        <f ca="1">TODAY()</f>
        <v>43279</v>
      </c>
    </row>
    <row r="40" spans="1:8" x14ac:dyDescent="0.25">
      <c r="A40" s="30"/>
      <c r="D40" s="38"/>
      <c r="F40" s="25" t="str">
        <f ca="1">"G"&amp;CELL("zeile",G40)</f>
        <v>G40</v>
      </c>
      <c r="G40" s="27">
        <v>30</v>
      </c>
    </row>
    <row r="41" spans="1:8" x14ac:dyDescent="0.25">
      <c r="A41" s="39" t="s">
        <v>21</v>
      </c>
      <c r="B41" s="38"/>
      <c r="C41" s="18" t="str">
        <f ca="1">"=G"&amp;CELL("zeile",G39)&amp;"-"&amp;"G"&amp;CELL("zeile",G41)</f>
        <v>=G39-G41</v>
      </c>
      <c r="D41" s="36"/>
      <c r="F41" s="25" t="str">
        <f t="shared" ref="F41" ca="1" si="3">"G"&amp;CELL("zeile",G41)</f>
        <v>G41</v>
      </c>
      <c r="G41" s="26">
        <f ca="1">G39-1376</f>
        <v>41903</v>
      </c>
    </row>
    <row r="42" spans="1:8" x14ac:dyDescent="0.25">
      <c r="A42" s="37" t="s">
        <v>54</v>
      </c>
      <c r="C42" s="49" t="str">
        <f ca="1">"=DATEDIF(G"&amp;CELL("zeile",G41)&amp;";"&amp;"G"&amp;CELL("zeile",G39)&amp;";"&amp;CHAR(34)&amp;"D"&amp;CHAR(34)&amp;")"</f>
        <v>=DATEDIF(G41;G39;"D")</v>
      </c>
      <c r="D42" s="36"/>
    </row>
    <row r="43" spans="1:8" x14ac:dyDescent="0.25">
      <c r="A43" s="37"/>
      <c r="C43" s="42"/>
      <c r="D43" s="38"/>
    </row>
    <row r="44" spans="1:8" x14ac:dyDescent="0.25">
      <c r="A44" s="10" t="s">
        <v>59</v>
      </c>
      <c r="C44" s="42" t="str">
        <f ca="1">"=DATEDIF(G"&amp;CELL("zeile",G41)&amp;";HEUTE();"&amp;CHAR(34)&amp;"Y"&amp;CHAR(34)&amp;")"</f>
        <v>=DATEDIF(G41;HEUTE();"Y")</v>
      </c>
      <c r="D44" s="36"/>
    </row>
    <row r="45" spans="1:8" x14ac:dyDescent="0.25">
      <c r="D45" s="38"/>
      <c r="F45" s="40" t="str">
        <f ca="1">"G"&amp;CELL("zeile",G45)</f>
        <v>G45</v>
      </c>
      <c r="G45" s="47">
        <v>0.16666666666666666</v>
      </c>
    </row>
    <row r="46" spans="1:8" x14ac:dyDescent="0.25">
      <c r="A46" s="30" t="s">
        <v>55</v>
      </c>
      <c r="C46" s="49" t="str">
        <f ca="1">"=G"&amp;CELL("zeile",G46)&amp;"-"&amp;"G"&amp;CELL("zeile",G45)</f>
        <v>=G46-G45</v>
      </c>
      <c r="D46" s="36"/>
      <c r="F46" s="25" t="str">
        <f ca="1">"G"&amp;CELL("zeile",G46)</f>
        <v>G46</v>
      </c>
      <c r="G46" s="28">
        <v>0.5</v>
      </c>
    </row>
    <row r="47" spans="1:8" x14ac:dyDescent="0.25">
      <c r="C47" s="49" t="str">
        <f ca="1">"=G"&amp;CELL("zeile",G39)&amp;"-"&amp;"G"&amp;CELL("zeile",G45)</f>
        <v>=G39-G45</v>
      </c>
      <c r="D47" s="36"/>
    </row>
    <row r="48" spans="1:8" x14ac:dyDescent="0.25">
      <c r="C48" s="49" t="str">
        <f ca="1">"=G"&amp;CELL("zeile",G39)&amp;"+5*"&amp;"G"&amp;CELL("zeile",G46)</f>
        <v>=G39+5*G46</v>
      </c>
      <c r="D48" s="36"/>
      <c r="F48" s="40" t="str">
        <f ca="1">"G"&amp;CELL("zeile",G48)</f>
        <v>G48</v>
      </c>
      <c r="G48" s="48">
        <v>45</v>
      </c>
    </row>
    <row r="49" spans="1:8" x14ac:dyDescent="0.25">
      <c r="D49" s="38"/>
    </row>
    <row r="50" spans="1:8" x14ac:dyDescent="0.25">
      <c r="A50" s="30" t="s">
        <v>69</v>
      </c>
      <c r="D50" s="38"/>
      <c r="F50" s="43"/>
      <c r="G50" s="44"/>
    </row>
    <row r="51" spans="1:8" x14ac:dyDescent="0.25">
      <c r="A51" s="30"/>
      <c r="D51" s="38"/>
      <c r="F51" s="43"/>
      <c r="G51" s="44"/>
    </row>
    <row r="52" spans="1:8" x14ac:dyDescent="0.25">
      <c r="A52" s="51" t="s">
        <v>60</v>
      </c>
      <c r="C52" s="49" t="str">
        <f ca="1">"=G"&amp;CELL("zeile",G45)&amp;"*24*"&amp;"G"&amp;CELL("zeile",G48)</f>
        <v>=G45*24*G48</v>
      </c>
      <c r="D52" s="63"/>
      <c r="F52" s="7" t="s">
        <v>64</v>
      </c>
      <c r="G52" s="44"/>
    </row>
    <row r="53" spans="1:8" x14ac:dyDescent="0.25">
      <c r="A53" s="51"/>
      <c r="D53" s="38"/>
      <c r="F53" s="18" t="s">
        <v>63</v>
      </c>
      <c r="G53" s="44"/>
    </row>
    <row r="54" spans="1:8" x14ac:dyDescent="0.25">
      <c r="A54" s="52"/>
      <c r="D54" s="38"/>
      <c r="F54" s="43"/>
      <c r="G54" s="44"/>
    </row>
    <row r="55" spans="1:8" x14ac:dyDescent="0.25">
      <c r="A55" s="51" t="s">
        <v>61</v>
      </c>
      <c r="B55"/>
      <c r="C55" s="49" t="str">
        <f ca="1">"=G"&amp;CELL("zeile",G45)&amp;"*24*60*"&amp;"G"&amp;CELL("zeile",G48)</f>
        <v>=G45*24*60*G48</v>
      </c>
      <c r="D55" s="63"/>
      <c r="F55" s="7" t="s">
        <v>66</v>
      </c>
      <c r="G55" s="44"/>
    </row>
    <row r="56" spans="1:8" x14ac:dyDescent="0.25">
      <c r="A56" s="51"/>
      <c r="B56"/>
      <c r="C56" s="42"/>
      <c r="D56" s="38"/>
      <c r="F56" s="18" t="s">
        <v>65</v>
      </c>
      <c r="G56" s="44"/>
      <c r="H56" s="50"/>
    </row>
    <row r="57" spans="1:8" x14ac:dyDescent="0.25">
      <c r="A57" s="52"/>
      <c r="C57"/>
      <c r="D57" s="64"/>
      <c r="G57" s="44"/>
    </row>
    <row r="58" spans="1:8" x14ac:dyDescent="0.25">
      <c r="A58" s="51" t="s">
        <v>62</v>
      </c>
      <c r="B58"/>
      <c r="C58" s="49" t="str">
        <f ca="1">"=G"&amp;CELL("zeile",G45)&amp;"*24*60*60*"&amp;"G"&amp;CELL("zeile",G48)</f>
        <v>=G45*24*60*60*G48</v>
      </c>
      <c r="D58" s="63"/>
      <c r="F58" s="7" t="s">
        <v>67</v>
      </c>
      <c r="G58" s="44"/>
    </row>
    <row r="59" spans="1:8" x14ac:dyDescent="0.25">
      <c r="A59" s="9"/>
      <c r="F59" s="18" t="s">
        <v>68</v>
      </c>
      <c r="G59" s="44"/>
    </row>
    <row r="60" spans="1:8" x14ac:dyDescent="0.25">
      <c r="F60" s="43"/>
      <c r="G60" s="44"/>
    </row>
    <row r="61" spans="1:8" ht="19.5" x14ac:dyDescent="0.25">
      <c r="A61" s="6" t="s">
        <v>56</v>
      </c>
      <c r="B61" s="8"/>
      <c r="C61" s="8"/>
      <c r="D61" s="16" t="s">
        <v>57</v>
      </c>
      <c r="E61" s="16"/>
      <c r="F61" s="8"/>
      <c r="G61" s="8"/>
      <c r="H61" s="8"/>
    </row>
    <row r="63" spans="1:8" x14ac:dyDescent="0.25">
      <c r="A63" s="18" t="str">
        <f ca="1">"=DATEDIF(G"&amp;CELL("zeile",G63)&amp;";"&amp;"G"&amp;CELL("zeile",G64)&amp;";"&amp;CHAR(34)&amp;"D"&amp;CHAR(34)&amp;")"</f>
        <v>=DATEDIF(G63;G64;"D")</v>
      </c>
      <c r="C63" s="36"/>
      <c r="F63" s="25" t="str">
        <f ca="1">"G"&amp;CELL("zeile",G63)</f>
        <v>G63</v>
      </c>
      <c r="G63" s="26">
        <f ca="1">TODAY()</f>
        <v>43279</v>
      </c>
    </row>
    <row r="64" spans="1:8" x14ac:dyDescent="0.25">
      <c r="A64" s="18" t="str">
        <f ca="1">"=DATEDIF(G"&amp;CELL("zeile",G63)&amp;";"&amp;"G"&amp;CELL("zeile",G64)&amp;";"&amp;CHAR(34)&amp;"M"&amp;CHAR(34)&amp;")"</f>
        <v>=DATEDIF(G63;G64;"M")</v>
      </c>
      <c r="C64" s="36"/>
      <c r="F64" s="25" t="str">
        <f ca="1">"G"&amp;CELL("zeile",G64)</f>
        <v>G64</v>
      </c>
      <c r="G64" s="26">
        <f ca="1">G63+1452</f>
        <v>44731</v>
      </c>
    </row>
    <row r="65" spans="1:8" x14ac:dyDescent="0.25">
      <c r="A65" s="18" t="str">
        <f ca="1">"=DATEDIF(G"&amp;CELL("zeile",G63)&amp;";"&amp;"G"&amp;CELL("zeile",G64)&amp;";"&amp;CHAR(34)&amp;"Y"&amp;CHAR(34)&amp;")"</f>
        <v>=DATEDIF(G63;G64;"Y")</v>
      </c>
      <c r="C65" s="36"/>
    </row>
    <row r="67" spans="1:8" x14ac:dyDescent="0.25">
      <c r="A67" s="31" t="s">
        <v>10</v>
      </c>
      <c r="B67" s="30" t="s">
        <v>11</v>
      </c>
      <c r="D67" s="66" t="s">
        <v>10</v>
      </c>
      <c r="E67" s="67" t="s">
        <v>11</v>
      </c>
    </row>
    <row r="68" spans="1:8" x14ac:dyDescent="0.25">
      <c r="A68" s="32" t="s">
        <v>95</v>
      </c>
      <c r="B68" s="7" t="s">
        <v>12</v>
      </c>
      <c r="D68" s="45" t="s">
        <v>15</v>
      </c>
      <c r="E68" s="46" t="s">
        <v>16</v>
      </c>
    </row>
    <row r="69" spans="1:8" x14ac:dyDescent="0.25">
      <c r="A69" s="32" t="s">
        <v>96</v>
      </c>
      <c r="B69" s="7" t="s">
        <v>13</v>
      </c>
      <c r="D69" s="45" t="s">
        <v>17</v>
      </c>
      <c r="E69" s="46" t="s">
        <v>18</v>
      </c>
    </row>
    <row r="70" spans="1:8" x14ac:dyDescent="0.25">
      <c r="A70" s="32" t="s">
        <v>97</v>
      </c>
      <c r="B70" s="7" t="s">
        <v>14</v>
      </c>
      <c r="D70" s="45" t="s">
        <v>19</v>
      </c>
      <c r="E70" s="46" t="s">
        <v>20</v>
      </c>
    </row>
    <row r="72" spans="1:8" ht="19.5" x14ac:dyDescent="0.25">
      <c r="A72" s="6" t="s">
        <v>58</v>
      </c>
      <c r="B72" s="8"/>
      <c r="C72" s="8"/>
      <c r="D72" s="16"/>
      <c r="E72" s="16"/>
      <c r="F72" s="8"/>
      <c r="G72" s="8"/>
      <c r="H72" s="8"/>
    </row>
    <row r="74" spans="1:8" x14ac:dyDescent="0.25">
      <c r="A74" s="18" t="str">
        <f ca="1">"=JAHR(G"&amp;CELL("zeile",G74)&amp;")"</f>
        <v>=JAHR(G74)</v>
      </c>
      <c r="C74" s="36"/>
      <c r="F74" s="25" t="str">
        <f ca="1">"G"&amp;CELL("zeile",G74)</f>
        <v>G74</v>
      </c>
      <c r="G74" s="26">
        <f ca="1">TODAY()</f>
        <v>43279</v>
      </c>
    </row>
    <row r="75" spans="1:8" x14ac:dyDescent="0.25">
      <c r="A75" s="18" t="str">
        <f ca="1">"=MONAT(G"&amp;CELL("zeile",G74)&amp;")"</f>
        <v>=MONAT(G74)</v>
      </c>
      <c r="C75" s="36"/>
    </row>
    <row r="76" spans="1:8" x14ac:dyDescent="0.25">
      <c r="A76" s="18" t="str">
        <f ca="1">"=TAG(G"&amp;CELL("zeile",G74)&amp;")"</f>
        <v>=TAG(G74)</v>
      </c>
      <c r="C76" s="36"/>
    </row>
    <row r="77" spans="1:8" x14ac:dyDescent="0.25">
      <c r="A77" s="18"/>
      <c r="C77" s="38"/>
    </row>
    <row r="78" spans="1:8" x14ac:dyDescent="0.25">
      <c r="A78" s="18" t="str">
        <f ca="1">"=STUNDE(G"&amp;CELL("zeile",G78)&amp;")"</f>
        <v>=STUNDE(G78)</v>
      </c>
      <c r="C78" s="36"/>
      <c r="F78" s="25" t="str">
        <f ca="1">"G"&amp;CELL("zeile",G78)</f>
        <v>G78</v>
      </c>
      <c r="G78" s="28">
        <v>0.68975694444444446</v>
      </c>
    </row>
    <row r="79" spans="1:8" x14ac:dyDescent="0.25">
      <c r="A79" s="18" t="str">
        <f ca="1">"=MINUTE(G"&amp;CELL("zeile",G78)&amp;")"</f>
        <v>=MINUTE(G78)</v>
      </c>
      <c r="C79" s="36"/>
    </row>
    <row r="80" spans="1:8" x14ac:dyDescent="0.25">
      <c r="A80" s="18" t="str">
        <f ca="1">"=SEKUNDE(G"&amp;CELL("zeile",G78)&amp;")"</f>
        <v>=SEKUNDE(G78)</v>
      </c>
      <c r="C80" s="36"/>
    </row>
    <row r="81" spans="1:8" x14ac:dyDescent="0.25">
      <c r="A81" s="18"/>
      <c r="C81" s="65"/>
    </row>
    <row r="82" spans="1:8" x14ac:dyDescent="0.25">
      <c r="A82" s="18" t="str">
        <f ca="1">"=DATUM(C"&amp;CELL("zeile",C74)&amp;";C"&amp;CELL("zeile",C75)&amp;";C"&amp;CELL("zeile",C76)&amp;")"</f>
        <v>=DATUM(C74;C75;C76)</v>
      </c>
      <c r="C82" s="36"/>
      <c r="D82" s="52" t="s">
        <v>39</v>
      </c>
    </row>
    <row r="83" spans="1:8" x14ac:dyDescent="0.25">
      <c r="A83" s="18" t="str">
        <f ca="1">"=ZEIT(C"&amp;CELL("zeile",C78)&amp;";C"&amp;CELL("zeile",C79)&amp;";C"&amp;CELL("zeile",C80)&amp;")"</f>
        <v>=ZEIT(C78;C79;C80)</v>
      </c>
      <c r="C83" s="36"/>
      <c r="D83" s="52" t="s">
        <v>72</v>
      </c>
    </row>
    <row r="84" spans="1:8" x14ac:dyDescent="0.25">
      <c r="A84" s="29"/>
      <c r="C84" s="38"/>
    </row>
    <row r="85" spans="1:8" x14ac:dyDescent="0.25">
      <c r="A85" s="18" t="str">
        <f ca="1">"=WOCHENTAG(G"&amp;CELL("zeile",G74)&amp;")"</f>
        <v>=WOCHENTAG(G74)</v>
      </c>
      <c r="C85" s="36"/>
      <c r="D85" s="52" t="s">
        <v>75</v>
      </c>
      <c r="F85" s="58" t="s">
        <v>73</v>
      </c>
      <c r="H85" s="7" t="s">
        <v>70</v>
      </c>
    </row>
    <row r="86" spans="1:8" x14ac:dyDescent="0.25">
      <c r="A86" s="18"/>
      <c r="C86" s="36"/>
      <c r="D86" s="52" t="s">
        <v>76</v>
      </c>
      <c r="F86" s="58" t="s">
        <v>74</v>
      </c>
      <c r="H86" s="7" t="s">
        <v>71</v>
      </c>
    </row>
    <row r="87" spans="1:8" x14ac:dyDescent="0.25">
      <c r="A87" s="18"/>
      <c r="C87" s="36"/>
      <c r="D87" s="52" t="s">
        <v>84</v>
      </c>
    </row>
    <row r="88" spans="1:8" x14ac:dyDescent="0.25">
      <c r="A88" s="49" t="str">
        <f ca="1">"=TEXT(G"&amp;CELL("zeile",G74)&amp;";"&amp;CHAR(34)&amp;"TTTT"&amp;CHAR(34)&amp;")"</f>
        <v>=TEXT(G74;"TTTT")</v>
      </c>
      <c r="C88" s="36"/>
      <c r="D88" s="52" t="s">
        <v>100</v>
      </c>
    </row>
    <row r="89" spans="1:8" x14ac:dyDescent="0.25">
      <c r="C89" s="38"/>
      <c r="D89" s="52"/>
    </row>
    <row r="90" spans="1:8" x14ac:dyDescent="0.25">
      <c r="A90" s="18" t="str">
        <f ca="1">"=ISOKALENDERWOCHE(G"&amp;CELL("zeile",G74)&amp;")"</f>
        <v>=ISOKALENDERWOCHE(G74)</v>
      </c>
      <c r="C90" s="36"/>
    </row>
    <row r="91" spans="1:8" x14ac:dyDescent="0.25">
      <c r="A91" s="18"/>
    </row>
    <row r="92" spans="1:8" ht="22.5" customHeight="1" x14ac:dyDescent="0.25">
      <c r="A92" s="6" t="s">
        <v>77</v>
      </c>
      <c r="B92" s="8"/>
      <c r="C92" s="8"/>
      <c r="D92" s="16"/>
      <c r="E92" s="16"/>
      <c r="F92" s="8"/>
      <c r="G92" s="8"/>
      <c r="H92" s="8"/>
    </row>
    <row r="93" spans="1:8" x14ac:dyDescent="0.25">
      <c r="A93" s="18"/>
      <c r="C93" s="18"/>
    </row>
    <row r="94" spans="1:8" x14ac:dyDescent="0.25">
      <c r="A94" s="18" t="str">
        <f ca="1">"=TAGE(H"&amp;CELL("zeile",H96)&amp;";H"&amp;CELL("zeile",H97)&amp;")"</f>
        <v>=TAGE(H96;H97)</v>
      </c>
      <c r="C94" s="24"/>
      <c r="D94" s="51" t="s">
        <v>94</v>
      </c>
    </row>
    <row r="95" spans="1:8" ht="5.0999999999999996" customHeight="1" x14ac:dyDescent="0.25">
      <c r="A95" s="18"/>
      <c r="C95" s="18"/>
    </row>
    <row r="96" spans="1:8" x14ac:dyDescent="0.25">
      <c r="A96" s="18" t="str">
        <f ca="1">"=TAGE360(H"&amp;CELL("zeile",H97)&amp;";H"&amp;CELL("zeile",H98)&amp;";WAHR"&amp;")"</f>
        <v>=TAGE360(H97;H98;WAHR)</v>
      </c>
      <c r="C96" s="36"/>
      <c r="D96" s="51" t="s">
        <v>102</v>
      </c>
      <c r="G96" s="25" t="str">
        <f ca="1">"H"&amp;CELL("zeile",H96)</f>
        <v>H96</v>
      </c>
      <c r="H96" s="34">
        <f ca="1">TODAY()</f>
        <v>43279</v>
      </c>
    </row>
    <row r="97" spans="1:8" ht="18" customHeight="1" x14ac:dyDescent="0.25">
      <c r="A97" s="18"/>
      <c r="C97" s="38"/>
      <c r="G97" s="25" t="str">
        <f t="shared" ref="G97:G101" ca="1" si="4">"H"&amp;CELL("zeile",H97)</f>
        <v>H97</v>
      </c>
      <c r="H97" s="34">
        <f ca="1">DATE(YEAR(H96),5,1)</f>
        <v>43221</v>
      </c>
    </row>
    <row r="98" spans="1:8" x14ac:dyDescent="0.25">
      <c r="C98" s="38"/>
      <c r="D98" s="52" t="s">
        <v>26</v>
      </c>
      <c r="G98" s="25" t="str">
        <f t="shared" ca="1" si="4"/>
        <v>H98</v>
      </c>
      <c r="H98" s="34">
        <f ca="1">DATE(YEAR(H96),8,1)</f>
        <v>43313</v>
      </c>
    </row>
    <row r="99" spans="1:8" x14ac:dyDescent="0.25">
      <c r="C99" s="38"/>
      <c r="D99" s="52" t="s">
        <v>27</v>
      </c>
      <c r="G99" s="25" t="str">
        <f t="shared" ca="1" si="4"/>
        <v>H99</v>
      </c>
      <c r="H99" s="34">
        <f ca="1">DATE(YEAR(H96),11,1)</f>
        <v>43405</v>
      </c>
    </row>
    <row r="100" spans="1:8" x14ac:dyDescent="0.25">
      <c r="C100" s="38"/>
      <c r="D100" s="52" t="s">
        <v>28</v>
      </c>
      <c r="G100" s="25" t="str">
        <f t="shared" ca="1" si="4"/>
        <v>H100</v>
      </c>
      <c r="H100" s="34">
        <f ca="1">DATE(YEAR(H96),12,31)</f>
        <v>43465</v>
      </c>
    </row>
    <row r="101" spans="1:8" ht="18" customHeight="1" x14ac:dyDescent="0.25">
      <c r="C101" s="38"/>
      <c r="E101" s="35" t="s">
        <v>44</v>
      </c>
      <c r="G101" s="25" t="str">
        <f t="shared" ca="1" si="4"/>
        <v>H101</v>
      </c>
      <c r="H101" s="33">
        <v>7</v>
      </c>
    </row>
    <row r="102" spans="1:8" ht="5.0999999999999996" customHeight="1" x14ac:dyDescent="0.25">
      <c r="C102" s="38"/>
    </row>
    <row r="103" spans="1:8" x14ac:dyDescent="0.25">
      <c r="A103" s="18" t="str">
        <f ca="1">"=MONATSENDE(H"&amp;CELL("zeile",H96)&amp;";H"&amp;CELL("zeile",H101)&amp;")"</f>
        <v>=MONATSENDE(H96;H101)</v>
      </c>
      <c r="C103" s="36"/>
      <c r="D103" s="51" t="s">
        <v>24</v>
      </c>
    </row>
    <row r="104" spans="1:8" x14ac:dyDescent="0.25">
      <c r="A104" s="18"/>
      <c r="C104" s="38"/>
      <c r="D104" s="52" t="s">
        <v>78</v>
      </c>
    </row>
    <row r="105" spans="1:8" x14ac:dyDescent="0.25">
      <c r="C105" s="38"/>
      <c r="D105" s="52" t="s">
        <v>79</v>
      </c>
    </row>
    <row r="106" spans="1:8" ht="5.0999999999999996" customHeight="1" x14ac:dyDescent="0.25">
      <c r="C106" s="38"/>
      <c r="D106" s="52"/>
    </row>
    <row r="107" spans="1:8" x14ac:dyDescent="0.25">
      <c r="A107" s="18" t="str">
        <f ca="1">"=BRTEILJAHRE(H"&amp;CELL("zeile",H97)&amp;";H"&amp;CELL("zeile",H98)&amp;")"</f>
        <v>=BRTEILJAHRE(H97;H98)</v>
      </c>
      <c r="C107" s="36"/>
      <c r="D107" s="51" t="s">
        <v>85</v>
      </c>
    </row>
    <row r="108" spans="1:8" x14ac:dyDescent="0.25">
      <c r="A108" s="18"/>
      <c r="C108" s="38"/>
      <c r="D108" s="52" t="s">
        <v>86</v>
      </c>
    </row>
    <row r="109" spans="1:8" x14ac:dyDescent="0.25">
      <c r="A109" s="18"/>
      <c r="C109" s="38"/>
      <c r="D109" s="52" t="s">
        <v>90</v>
      </c>
    </row>
    <row r="110" spans="1:8" x14ac:dyDescent="0.25">
      <c r="A110" s="18"/>
      <c r="C110" s="38"/>
      <c r="D110" s="52"/>
      <c r="E110" s="52" t="s">
        <v>89</v>
      </c>
    </row>
    <row r="111" spans="1:8" ht="5.0999999999999996" customHeight="1" x14ac:dyDescent="0.25">
      <c r="C111" s="38"/>
    </row>
    <row r="112" spans="1:8" x14ac:dyDescent="0.25">
      <c r="A112" s="18" t="str">
        <f ca="1">"=EDATUM(H"&amp;CELL("zeile",H96)&amp;";H"&amp;CELL("zeile",H101)&amp;")"</f>
        <v>=EDATUM(H96;H101)</v>
      </c>
      <c r="C112" s="36"/>
      <c r="D112" s="51" t="s">
        <v>23</v>
      </c>
    </row>
    <row r="113" spans="1:8" x14ac:dyDescent="0.25">
      <c r="A113" s="18"/>
      <c r="C113" s="38"/>
      <c r="D113" s="52" t="s">
        <v>25</v>
      </c>
    </row>
    <row r="114" spans="1:8" ht="5.0999999999999996" customHeight="1" x14ac:dyDescent="0.25">
      <c r="A114" s="18"/>
      <c r="C114" s="38"/>
      <c r="D114" s="52"/>
      <c r="E114" s="23"/>
    </row>
    <row r="115" spans="1:8" x14ac:dyDescent="0.25">
      <c r="A115" s="18" t="str">
        <f ca="1">"=ARBEITSTAG(H"&amp;CELL("zeile",H96)&amp;";H"&amp;CELL("zeile",H101)&amp;";H"&amp;CELL("zeile",H116)&amp;":H"&amp;CELL("zeile",H117)&amp;")"</f>
        <v>=ARBEITSTAG(H96;H101;H116:H117)</v>
      </c>
      <c r="C115" s="38"/>
    </row>
    <row r="116" spans="1:8" x14ac:dyDescent="0.25">
      <c r="A116" s="18"/>
      <c r="C116" s="36"/>
      <c r="D116" s="51" t="s">
        <v>81</v>
      </c>
      <c r="G116" s="25" t="str">
        <f ca="1">"H"&amp;CELL("zeile",H116)</f>
        <v>H116</v>
      </c>
      <c r="H116" s="34">
        <f ca="1">IF(WEEKDAY(H99+2,1)&lt;5,H99,H99+3)</f>
        <v>43408</v>
      </c>
    </row>
    <row r="117" spans="1:8" x14ac:dyDescent="0.25">
      <c r="A117" s="18"/>
      <c r="C117" s="38"/>
      <c r="D117" s="52" t="s">
        <v>92</v>
      </c>
      <c r="E117" s="23"/>
      <c r="G117" s="25" t="str">
        <f ca="1">"H"&amp;CELL("zeile",H117)</f>
        <v>H117</v>
      </c>
      <c r="H117" s="34">
        <f ca="1">H116+1</f>
        <v>43409</v>
      </c>
    </row>
    <row r="118" spans="1:8" x14ac:dyDescent="0.25">
      <c r="C118" s="38"/>
      <c r="D118" s="52" t="s">
        <v>91</v>
      </c>
    </row>
    <row r="119" spans="1:8" x14ac:dyDescent="0.25">
      <c r="C119" s="38"/>
      <c r="D119" s="52" t="s">
        <v>88</v>
      </c>
    </row>
    <row r="120" spans="1:8" ht="5.0999999999999996" customHeight="1" x14ac:dyDescent="0.25">
      <c r="C120" s="38"/>
      <c r="G120" s="43"/>
      <c r="H120" s="59"/>
    </row>
    <row r="121" spans="1:8" x14ac:dyDescent="0.25">
      <c r="A121" s="18" t="str">
        <f ca="1">"=NETTOARBEITSTAGE(H"&amp;CELL("zeile",H96)&amp;";C"&amp;CELL("zeile",H112)&amp;";H"&amp;CELL("zeile",H116)&amp;":H"&amp;CELL("zeile",H117)&amp;")"</f>
        <v>=NETTOARBEITSTAGE(H96;C112;H116:H117)</v>
      </c>
      <c r="C121" s="38"/>
    </row>
    <row r="122" spans="1:8" ht="18" customHeight="1" x14ac:dyDescent="0.25">
      <c r="C122" s="36"/>
      <c r="D122" s="51" t="s">
        <v>87</v>
      </c>
    </row>
    <row r="123" spans="1:8" ht="18" customHeight="1" x14ac:dyDescent="0.25">
      <c r="C123" s="38"/>
      <c r="D123" s="52" t="s">
        <v>80</v>
      </c>
    </row>
    <row r="124" spans="1:8" x14ac:dyDescent="0.25">
      <c r="C124" s="38"/>
      <c r="D124" s="52" t="s">
        <v>88</v>
      </c>
    </row>
    <row r="125" spans="1:8" ht="20.100000000000001" customHeight="1" x14ac:dyDescent="0.2">
      <c r="A125" s="70" t="s">
        <v>103</v>
      </c>
      <c r="B125" s="70"/>
      <c r="C125" s="70"/>
      <c r="D125" s="52"/>
    </row>
    <row r="126" spans="1:8" ht="5.0999999999999996" customHeight="1" x14ac:dyDescent="0.25">
      <c r="C126" s="69"/>
      <c r="D126" s="52"/>
    </row>
    <row r="127" spans="1:8" ht="19.5" x14ac:dyDescent="0.25">
      <c r="A127" s="6" t="s">
        <v>29</v>
      </c>
      <c r="B127" s="8"/>
      <c r="C127" s="8"/>
      <c r="D127" s="16"/>
      <c r="E127" s="16"/>
      <c r="F127" s="8"/>
      <c r="G127" s="8"/>
      <c r="H127" s="8"/>
    </row>
    <row r="129" spans="1:8" x14ac:dyDescent="0.25">
      <c r="A129" s="7" t="s">
        <v>30</v>
      </c>
      <c r="C129" s="36"/>
      <c r="E129" s="7" t="s">
        <v>83</v>
      </c>
      <c r="G129" s="37" t="s">
        <v>36</v>
      </c>
      <c r="H129" s="60">
        <v>0.41666666666666669</v>
      </c>
    </row>
    <row r="130" spans="1:8" x14ac:dyDescent="0.25">
      <c r="C130" s="38"/>
      <c r="E130" s="7" t="s">
        <v>82</v>
      </c>
      <c r="G130" s="37" t="s">
        <v>40</v>
      </c>
      <c r="H130" s="60">
        <v>0.33333333333333331</v>
      </c>
    </row>
    <row r="131" spans="1:8" x14ac:dyDescent="0.25">
      <c r="A131" s="7" t="s">
        <v>31</v>
      </c>
      <c r="C131" s="36"/>
      <c r="G131" s="37" t="s">
        <v>41</v>
      </c>
      <c r="H131" s="60">
        <v>0.41666666666666669</v>
      </c>
    </row>
    <row r="132" spans="1:8" x14ac:dyDescent="0.25">
      <c r="C132" s="38"/>
      <c r="G132" s="37" t="s">
        <v>42</v>
      </c>
      <c r="H132" s="60">
        <v>0.25</v>
      </c>
    </row>
    <row r="133" spans="1:8" x14ac:dyDescent="0.25">
      <c r="A133" s="7" t="s">
        <v>32</v>
      </c>
      <c r="C133" s="36"/>
      <c r="G133" s="37" t="s">
        <v>43</v>
      </c>
      <c r="H133" s="60">
        <v>0.33333333333333331</v>
      </c>
    </row>
    <row r="134" spans="1:8" x14ac:dyDescent="0.25">
      <c r="A134" s="7" t="s">
        <v>33</v>
      </c>
      <c r="C134" s="36"/>
      <c r="G134" s="37"/>
      <c r="H134" s="32"/>
    </row>
    <row r="135" spans="1:8" x14ac:dyDescent="0.25">
      <c r="A135" s="7" t="s">
        <v>34</v>
      </c>
      <c r="C135" s="36"/>
      <c r="G135" s="37" t="s">
        <v>37</v>
      </c>
      <c r="H135" s="68"/>
    </row>
    <row r="136" spans="1:8" x14ac:dyDescent="0.25">
      <c r="C136" s="38"/>
    </row>
    <row r="137" spans="1:8" x14ac:dyDescent="0.25">
      <c r="A137" s="7" t="s">
        <v>35</v>
      </c>
      <c r="C137" s="36"/>
    </row>
  </sheetData>
  <conditionalFormatting sqref="A14:C19 E14:F14 A20:D20 D22:E22 D23:F23 D25:F25 A30:F30 A36:F36 A31 B32 A33:B35 A39 C39:D39 C41:D41 G39:G41 G45 C46:D48 E65:F66 E63:E64 A62:D66 A71:D71 B60:D60 B49:D49 B50:B51 B53 D15:F18 D19:E19 A21:C26 D26:E26 A11:F13 A27:D28 A5:E9 E31 D31:D32 E33:E34 D34 C54:D54 B52:D52 F52 F55 G50:G60 A1:F4 E75:F77 E74 A73:D77 A78:E78 E89:F91 A79:F85 D86:E86 D100 E97:F97 A98:F98 A96:H96 A101:C101 G97:H101 A97:C97 E139:F145 G129:H135 A140:B145 B139 A128:F138 D87:F88 G116:H117 A114:F116 E101:F106 A103:D106 E120:H120 A117:C120 D117:F119 A107:F111 A86:C88 B10:F10 A67:B70 F67:F70 D68:E70 A90:C91 A121:F126">
    <cfRule type="containsText" dxfId="34" priority="45" operator="containsText" text="[Lücke]">
      <formula>NOT(ISERROR(SEARCH("[Lücke]",A1)))</formula>
    </cfRule>
  </conditionalFormatting>
  <conditionalFormatting sqref="D21:F21">
    <cfRule type="containsText" dxfId="33" priority="44" operator="containsText" text="[Lücke]">
      <formula>NOT(ISERROR(SEARCH("[Lücke]",D21)))</formula>
    </cfRule>
  </conditionalFormatting>
  <conditionalFormatting sqref="E9:G9">
    <cfRule type="containsText" dxfId="32" priority="43" operator="containsText" text="[Lücke]">
      <formula>NOT(ISERROR(SEARCH("[Lücke]",E9)))</formula>
    </cfRule>
  </conditionalFormatting>
  <conditionalFormatting sqref="D14">
    <cfRule type="containsText" dxfId="31" priority="42" operator="containsText" text="[Lücke]">
      <formula>NOT(ISERROR(SEARCH("[Lücke]",D14)))</formula>
    </cfRule>
  </conditionalFormatting>
  <conditionalFormatting sqref="A29:F29">
    <cfRule type="containsText" dxfId="30" priority="41" operator="containsText" text="[Lücke]">
      <formula>NOT(ISERROR(SEARCH("[Lücke]",A29)))</formula>
    </cfRule>
  </conditionalFormatting>
  <conditionalFormatting sqref="A37:F37">
    <cfRule type="containsText" dxfId="29" priority="40" operator="containsText" text="[Lücke]">
      <formula>NOT(ISERROR(SEARCH("[Lücke]",A37)))</formula>
    </cfRule>
  </conditionalFormatting>
  <conditionalFormatting sqref="D35">
    <cfRule type="containsText" dxfId="28" priority="39" operator="containsText" text="[Lücke]">
      <formula>NOT(ISERROR(SEARCH("[Lücke]",D35)))</formula>
    </cfRule>
  </conditionalFormatting>
  <conditionalFormatting sqref="A38:F38 A41:B41">
    <cfRule type="containsText" dxfId="27" priority="38" operator="containsText" text="[Lücke]">
      <formula>NOT(ISERROR(SEARCH("[Lücke]",A38)))</formula>
    </cfRule>
  </conditionalFormatting>
  <conditionalFormatting sqref="C42:C43">
    <cfRule type="containsText" dxfId="26" priority="37" operator="containsText" text="[Lücke]">
      <formula>NOT(ISERROR(SEARCH("[Lücke]",C42)))</formula>
    </cfRule>
  </conditionalFormatting>
  <conditionalFormatting sqref="D42">
    <cfRule type="containsText" dxfId="25" priority="36" operator="containsText" text="[Lücke]">
      <formula>NOT(ISERROR(SEARCH("[Lücke]",D42)))</formula>
    </cfRule>
  </conditionalFormatting>
  <conditionalFormatting sqref="A61:F61">
    <cfRule type="containsText" dxfId="24" priority="35" operator="containsText" text="[Lücke]">
      <formula>NOT(ISERROR(SEARCH("[Lücke]",A61)))</formula>
    </cfRule>
  </conditionalFormatting>
  <conditionalFormatting sqref="G63:G64">
    <cfRule type="containsText" dxfId="23" priority="34" operator="containsText" text="[Lücke]">
      <formula>NOT(ISERROR(SEARCH("[Lücke]",G63)))</formula>
    </cfRule>
  </conditionalFormatting>
  <conditionalFormatting sqref="A72:F72">
    <cfRule type="containsText" dxfId="22" priority="33" operator="containsText" text="[Lücke]">
      <formula>NOT(ISERROR(SEARCH("[Lücke]",A72)))</formula>
    </cfRule>
  </conditionalFormatting>
  <conditionalFormatting sqref="C55:D55 C56">
    <cfRule type="containsText" dxfId="21" priority="32" operator="containsText" text="[Lücke]">
      <formula>NOT(ISERROR(SEARCH("[Lücke]",C55)))</formula>
    </cfRule>
  </conditionalFormatting>
  <conditionalFormatting sqref="C58:D58">
    <cfRule type="containsText" dxfId="20" priority="30" operator="containsText" text="[Lücke]">
      <formula>NOT(ISERROR(SEARCH("[Lücke]",C58)))</formula>
    </cfRule>
  </conditionalFormatting>
  <conditionalFormatting sqref="D44">
    <cfRule type="containsText" dxfId="19" priority="27" operator="containsText" text="[Lücke]">
      <formula>NOT(ISERROR(SEARCH("[Lücke]",D44)))</formula>
    </cfRule>
  </conditionalFormatting>
  <conditionalFormatting sqref="C44">
    <cfRule type="containsText" dxfId="18" priority="28" operator="containsText" text="[Lücke]">
      <formula>NOT(ISERROR(SEARCH("[Lücke]",C44)))</formula>
    </cfRule>
  </conditionalFormatting>
  <conditionalFormatting sqref="F5:H8">
    <cfRule type="containsText" dxfId="17" priority="26" operator="containsText" text="[Lücke]">
      <formula>NOT(ISERROR(SEARCH("[Lücke]",F5)))</formula>
    </cfRule>
  </conditionalFormatting>
  <conditionalFormatting sqref="F53">
    <cfRule type="containsText" dxfId="16" priority="25" operator="containsText" text="[Lücke]">
      <formula>NOT(ISERROR(SEARCH("[Lücke]",F53)))</formula>
    </cfRule>
  </conditionalFormatting>
  <conditionalFormatting sqref="F56">
    <cfRule type="containsText" dxfId="15" priority="24" operator="containsText" text="[Lücke]">
      <formula>NOT(ISERROR(SEARCH("[Lücke]",F56)))</formula>
    </cfRule>
  </conditionalFormatting>
  <conditionalFormatting sqref="F58">
    <cfRule type="containsText" dxfId="14" priority="23" operator="containsText" text="[Lücke]">
      <formula>NOT(ISERROR(SEARCH("[Lücke]",F58)))</formula>
    </cfRule>
  </conditionalFormatting>
  <conditionalFormatting sqref="F59">
    <cfRule type="containsText" dxfId="13" priority="22" operator="containsText" text="[Lücke]">
      <formula>NOT(ISERROR(SEARCH("[Lücke]",F59)))</formula>
    </cfRule>
  </conditionalFormatting>
  <conditionalFormatting sqref="G74">
    <cfRule type="containsText" dxfId="12" priority="21" operator="containsText" text="[Lücke]">
      <formula>NOT(ISERROR(SEARCH("[Lücke]",G74)))</formula>
    </cfRule>
  </conditionalFormatting>
  <conditionalFormatting sqref="G78">
    <cfRule type="containsText" dxfId="11" priority="20" operator="containsText" text="[Lücke]">
      <formula>NOT(ISERROR(SEARCH("[Lücke]",G78)))</formula>
    </cfRule>
  </conditionalFormatting>
  <conditionalFormatting sqref="F86">
    <cfRule type="containsText" dxfId="10" priority="19" operator="containsText" text="[Lücke]">
      <formula>NOT(ISERROR(SEARCH("[Lücke]",F86)))</formula>
    </cfRule>
  </conditionalFormatting>
  <conditionalFormatting sqref="A92:F92">
    <cfRule type="containsText" dxfId="9" priority="17" operator="containsText" text="[Lücke]">
      <formula>NOT(ISERROR(SEARCH("[Lücke]",A92)))</formula>
    </cfRule>
  </conditionalFormatting>
  <conditionalFormatting sqref="A93:F93 E94:F95">
    <cfRule type="containsText" dxfId="8" priority="16" operator="containsText" text="[Lücke]">
      <formula>NOT(ISERROR(SEARCH("[Lücke]",A93)))</formula>
    </cfRule>
  </conditionalFormatting>
  <conditionalFormatting sqref="A127:F127">
    <cfRule type="containsText" dxfId="7" priority="8" operator="containsText" text="[Lücke]">
      <formula>NOT(ISERROR(SEARCH("[Lücke]",A127)))</formula>
    </cfRule>
  </conditionalFormatting>
  <conditionalFormatting sqref="A112:F113">
    <cfRule type="containsText" dxfId="6" priority="7" operator="containsText" text="[Lücke]">
      <formula>NOT(ISERROR(SEARCH("[Lücke]",A112)))</formula>
    </cfRule>
  </conditionalFormatting>
  <conditionalFormatting sqref="A95:D95 B94">
    <cfRule type="containsText" dxfId="5" priority="6" operator="containsText" text="[Lücke]">
      <formula>NOT(ISERROR(SEARCH("[Lücke]",A94)))</formula>
    </cfRule>
  </conditionalFormatting>
  <conditionalFormatting sqref="A94">
    <cfRule type="containsText" dxfId="4" priority="5" operator="containsText" text="[Lücke]">
      <formula>NOT(ISERROR(SEARCH("[Lücke]",A94)))</formula>
    </cfRule>
  </conditionalFormatting>
  <conditionalFormatting sqref="C94">
    <cfRule type="containsText" dxfId="3" priority="4" operator="containsText" text="[Lücke]">
      <formula>NOT(ISERROR(SEARCH("[Lücke]",C94)))</formula>
    </cfRule>
  </conditionalFormatting>
  <conditionalFormatting sqref="D94">
    <cfRule type="containsText" dxfId="2" priority="3" operator="containsText" text="[Lücke]">
      <formula>NOT(ISERROR(SEARCH("[Lücke]",D94)))</formula>
    </cfRule>
  </conditionalFormatting>
  <conditionalFormatting sqref="A10">
    <cfRule type="containsText" dxfId="1" priority="2" operator="containsText" text="[Lücke]">
      <formula>NOT(ISERROR(SEARCH("[Lücke]",A10)))</formula>
    </cfRule>
  </conditionalFormatting>
  <conditionalFormatting sqref="D67:E67">
    <cfRule type="containsText" dxfId="0" priority="1" operator="containsText" text="[Lücke]">
      <formula>NOT(ISERROR(SEARCH("[Lücke]",D67)))</formula>
    </cfRule>
  </conditionalFormatting>
  <pageMargins left="0.59055118110236227" right="0.59055118110236227" top="1.1417322834645669" bottom="0.11811023622047245" header="0.51181102362204722" footer="0"/>
  <pageSetup paperSize="9" orientation="landscape" r:id="rId1"/>
  <headerFooter>
    <oddHeader>&amp;L&amp;"-,Fett"&amp;18&amp;K04-021Rechnen mit Datum und Zeit&amp;C&amp;"-,Fett"&amp;12&amp;K04-023&amp;P/&amp;N&amp;R&amp;"-,Fett"&amp;K04-022&amp;G</oddHeader>
  </headerFooter>
  <rowBreaks count="2" manualBreakCount="2">
    <brk id="28" max="16383" man="1"/>
    <brk id="126" max="7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zoomScale="136" zoomScaleNormal="136" workbookViewId="0"/>
  </sheetViews>
  <sheetFormatPr baseColWidth="10" defaultColWidth="11.42578125" defaultRowHeight="15" x14ac:dyDescent="0.25"/>
  <cols>
    <col min="1" max="2" width="11.42578125" style="1"/>
    <col min="3" max="3" width="6.7109375" style="1" customWidth="1"/>
    <col min="4" max="4" width="11.42578125" style="1"/>
    <col min="5" max="5" width="6.7109375" style="1" customWidth="1"/>
    <col min="6" max="6" width="11.42578125" style="1"/>
    <col min="7" max="7" width="6.7109375" style="1" customWidth="1"/>
    <col min="8" max="9" width="11.42578125" style="1"/>
    <col min="10" max="10" width="5.85546875" style="1" customWidth="1"/>
    <col min="11" max="11" width="5.7109375" style="1" customWidth="1"/>
    <col min="12" max="16384" width="11.42578125" style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1" ht="15.75" thickTop="1" x14ac:dyDescent="0.25">
      <c r="A3" s="3">
        <v>1</v>
      </c>
      <c r="B3" s="4">
        <v>2</v>
      </c>
      <c r="C3" s="71" t="s">
        <v>45</v>
      </c>
      <c r="D3" s="4">
        <v>32</v>
      </c>
      <c r="E3" s="71" t="s">
        <v>45</v>
      </c>
      <c r="F3" s="4">
        <v>367</v>
      </c>
      <c r="G3" s="71" t="s">
        <v>45</v>
      </c>
      <c r="H3" s="5">
        <v>41800</v>
      </c>
      <c r="I3" s="5">
        <v>41801</v>
      </c>
      <c r="J3" s="73"/>
      <c r="K3" s="2"/>
    </row>
    <row r="4" spans="1:11" ht="38.25" customHeight="1" thickBot="1" x14ac:dyDescent="0.3">
      <c r="A4" s="53">
        <f>A3</f>
        <v>1</v>
      </c>
      <c r="B4" s="54">
        <f t="shared" ref="B4:F4" si="0">B3</f>
        <v>2</v>
      </c>
      <c r="C4" s="72"/>
      <c r="D4" s="54">
        <f t="shared" si="0"/>
        <v>32</v>
      </c>
      <c r="E4" s="72"/>
      <c r="F4" s="54">
        <f t="shared" si="0"/>
        <v>367</v>
      </c>
      <c r="G4" s="72"/>
      <c r="H4" s="54">
        <f t="shared" ref="H4" si="1">H3</f>
        <v>41800</v>
      </c>
      <c r="I4" s="54">
        <f>I3</f>
        <v>41801</v>
      </c>
      <c r="J4" s="74"/>
      <c r="K4" s="2"/>
    </row>
    <row r="5" spans="1:11" ht="15.75" thickTop="1" x14ac:dyDescent="0.25"/>
  </sheetData>
  <mergeCells count="4">
    <mergeCell ref="C3:C4"/>
    <mergeCell ref="E3:E4"/>
    <mergeCell ref="G3:G4"/>
    <mergeCell ref="J3:J4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Rechnen mit Datum und Zeit</vt:lpstr>
      <vt:lpstr>Zeitstrahl</vt:lpstr>
      <vt:lpstr>'Rechnen mit Datum und Zeit'!Druckbereich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BZSL</cp:lastModifiedBy>
  <cp:lastPrinted>2018-06-28T09:27:07Z</cp:lastPrinted>
  <dcterms:created xsi:type="dcterms:W3CDTF">2009-01-18T15:08:38Z</dcterms:created>
  <dcterms:modified xsi:type="dcterms:W3CDTF">2018-06-28T09:32:01Z</dcterms:modified>
</cp:coreProperties>
</file>