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erg\Desktop\tempp\"/>
    </mc:Choice>
  </mc:AlternateContent>
  <xr:revisionPtr revIDLastSave="0" documentId="13_ncr:1_{4B063E31-382B-45BA-9D8A-F9F32EBB6EC1}" xr6:coauthVersionLast="36" xr6:coauthVersionMax="36" xr10:uidLastSave="{00000000-0000-0000-0000-000000000000}"/>
  <bookViews>
    <workbookView xWindow="0" yWindow="0" windowWidth="20520" windowHeight="9435" tabRatio="929" xr2:uid="{00000000-000D-0000-FFFF-FFFF00000000}"/>
  </bookViews>
  <sheets>
    <sheet name="Information" sheetId="1" r:id="rId1"/>
    <sheet name="1. Inventarliste" sheetId="2" r:id="rId2"/>
    <sheet name="2. Rotweine" sheetId="3" r:id="rId3"/>
    <sheet name="3. Prüfungsauswertung" sheetId="4" r:id="rId4"/>
    <sheet name="4. Crosslauf" sheetId="5" r:id="rId5"/>
    <sheet name="5. Preise" sheetId="6" r:id="rId6"/>
    <sheet name="6. Vertreterverkäufe" sheetId="7" r:id="rId7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2" i="1" l="1"/>
  <c r="N41" i="1"/>
  <c r="F39" i="1"/>
  <c r="F17" i="1"/>
  <c r="N27" i="1"/>
  <c r="N26" i="1"/>
  <c r="N25" i="1"/>
  <c r="N22" i="1"/>
  <c r="N23" i="1"/>
  <c r="N21" i="1"/>
  <c r="N19" i="1"/>
  <c r="G21" i="1"/>
  <c r="G26" i="1"/>
  <c r="G27" i="1"/>
  <c r="G25" i="1"/>
  <c r="G22" i="1"/>
  <c r="G23" i="1"/>
  <c r="G41" i="1"/>
  <c r="G42" i="1"/>
  <c r="G19" i="1"/>
  <c r="J28" i="3" l="1"/>
  <c r="I28" i="3" l="1"/>
  <c r="I14" i="3" l="1"/>
  <c r="J14" i="3"/>
  <c r="I15" i="3"/>
  <c r="J15" i="3"/>
  <c r="I16" i="3"/>
  <c r="J16" i="3"/>
  <c r="I17" i="3"/>
  <c r="J17" i="3"/>
  <c r="I18" i="3"/>
  <c r="J18" i="3"/>
  <c r="I19" i="3"/>
  <c r="J19" i="3"/>
  <c r="I20" i="3"/>
  <c r="J20" i="3"/>
  <c r="I21" i="3"/>
  <c r="J21" i="3"/>
  <c r="I22" i="3"/>
  <c r="J22" i="3"/>
  <c r="I23" i="3"/>
  <c r="J23" i="3"/>
  <c r="I24" i="3"/>
  <c r="J24" i="3"/>
  <c r="I25" i="3"/>
  <c r="J25" i="3"/>
  <c r="I26" i="3"/>
  <c r="J26" i="3"/>
  <c r="J13" i="3"/>
  <c r="I13" i="3"/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8" i="2"/>
  <c r="I180" i="6" l="1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H180" i="6"/>
  <c r="G180" i="6"/>
  <c r="H179" i="6"/>
  <c r="G179" i="6"/>
  <c r="H178" i="6"/>
  <c r="G178" i="6"/>
  <c r="H177" i="6"/>
  <c r="G177" i="6"/>
  <c r="H176" i="6"/>
  <c r="G176" i="6"/>
  <c r="H175" i="6"/>
  <c r="G175" i="6"/>
  <c r="H174" i="6"/>
  <c r="G174" i="6"/>
  <c r="H173" i="6"/>
  <c r="G173" i="6"/>
  <c r="H172" i="6"/>
  <c r="G172" i="6"/>
  <c r="H171" i="6"/>
  <c r="G171" i="6"/>
  <c r="H170" i="6"/>
  <c r="G170" i="6"/>
  <c r="H169" i="6"/>
  <c r="G169" i="6"/>
  <c r="H168" i="6"/>
  <c r="G168" i="6"/>
  <c r="H167" i="6"/>
  <c r="G167" i="6"/>
  <c r="H166" i="6"/>
  <c r="G166" i="6"/>
  <c r="H165" i="6"/>
  <c r="G165" i="6"/>
  <c r="H164" i="6"/>
  <c r="G164" i="6"/>
  <c r="H163" i="6"/>
  <c r="G163" i="6"/>
  <c r="H162" i="6"/>
  <c r="G162" i="6"/>
  <c r="H161" i="6"/>
  <c r="G161" i="6"/>
  <c r="H160" i="6"/>
  <c r="G160" i="6"/>
  <c r="H159" i="6"/>
  <c r="G159" i="6"/>
  <c r="H158" i="6"/>
  <c r="G158" i="6"/>
  <c r="H157" i="6"/>
  <c r="G157" i="6"/>
  <c r="H156" i="6"/>
  <c r="G156" i="6"/>
  <c r="H155" i="6"/>
  <c r="G155" i="6"/>
  <c r="H154" i="6"/>
  <c r="G154" i="6"/>
  <c r="H153" i="6"/>
  <c r="G153" i="6"/>
  <c r="H152" i="6"/>
  <c r="G152" i="6"/>
  <c r="H151" i="6"/>
  <c r="G151" i="6"/>
  <c r="H150" i="6"/>
  <c r="G150" i="6"/>
  <c r="H149" i="6"/>
  <c r="G149" i="6"/>
  <c r="H148" i="6"/>
  <c r="G148" i="6"/>
  <c r="H147" i="6"/>
  <c r="G147" i="6"/>
  <c r="H146" i="6"/>
  <c r="G146" i="6"/>
  <c r="H145" i="6"/>
  <c r="G145" i="6"/>
  <c r="H144" i="6"/>
  <c r="G144" i="6"/>
  <c r="H143" i="6"/>
  <c r="G143" i="6"/>
  <c r="H142" i="6"/>
  <c r="G142" i="6"/>
  <c r="H141" i="6"/>
  <c r="G141" i="6"/>
  <c r="H140" i="6"/>
  <c r="G140" i="6"/>
  <c r="H139" i="6"/>
  <c r="G139" i="6"/>
  <c r="H138" i="6"/>
  <c r="G138" i="6"/>
  <c r="H137" i="6"/>
  <c r="G137" i="6"/>
  <c r="H136" i="6"/>
  <c r="G136" i="6"/>
  <c r="H135" i="6"/>
  <c r="G135" i="6"/>
  <c r="H134" i="6"/>
  <c r="G134" i="6"/>
  <c r="H133" i="6"/>
  <c r="G133" i="6"/>
  <c r="H132" i="6"/>
  <c r="G132" i="6"/>
  <c r="H131" i="6"/>
  <c r="G131" i="6"/>
  <c r="H130" i="6"/>
  <c r="G130" i="6"/>
  <c r="H129" i="6"/>
  <c r="G129" i="6"/>
  <c r="H128" i="6"/>
  <c r="G128" i="6"/>
  <c r="H127" i="6"/>
  <c r="G127" i="6"/>
  <c r="H126" i="6"/>
  <c r="G126" i="6"/>
  <c r="H125" i="6"/>
  <c r="G125" i="6"/>
  <c r="H124" i="6"/>
  <c r="G124" i="6"/>
  <c r="H123" i="6"/>
  <c r="G123" i="6"/>
  <c r="H122" i="6"/>
  <c r="G122" i="6"/>
  <c r="H121" i="6"/>
  <c r="G121" i="6"/>
  <c r="H120" i="6"/>
  <c r="G120" i="6"/>
  <c r="H119" i="6"/>
  <c r="G119" i="6"/>
  <c r="H118" i="6"/>
  <c r="G118" i="6"/>
  <c r="H117" i="6"/>
  <c r="G117" i="6"/>
  <c r="H116" i="6"/>
  <c r="G116" i="6"/>
  <c r="H115" i="6"/>
  <c r="G115" i="6"/>
  <c r="H114" i="6"/>
  <c r="G114" i="6"/>
  <c r="H113" i="6"/>
  <c r="G113" i="6"/>
  <c r="H112" i="6"/>
  <c r="G112" i="6"/>
  <c r="H111" i="6"/>
  <c r="G111" i="6"/>
  <c r="H110" i="6"/>
  <c r="G110" i="6"/>
  <c r="H109" i="6"/>
  <c r="G109" i="6"/>
  <c r="H108" i="6"/>
  <c r="G108" i="6"/>
  <c r="H107" i="6"/>
  <c r="G107" i="6"/>
  <c r="H106" i="6"/>
  <c r="G106" i="6"/>
  <c r="H105" i="6"/>
  <c r="G105" i="6"/>
  <c r="H104" i="6"/>
  <c r="G104" i="6"/>
  <c r="F180" i="6"/>
  <c r="J180" i="6" s="1"/>
  <c r="F179" i="6"/>
  <c r="F178" i="6"/>
  <c r="F177" i="6"/>
  <c r="F176" i="6"/>
  <c r="J176" i="6" s="1"/>
  <c r="F175" i="6"/>
  <c r="F174" i="6"/>
  <c r="F173" i="6"/>
  <c r="F172" i="6"/>
  <c r="J172" i="6" s="1"/>
  <c r="F171" i="6"/>
  <c r="F170" i="6"/>
  <c r="F169" i="6"/>
  <c r="F168" i="6"/>
  <c r="J168" i="6" s="1"/>
  <c r="F167" i="6"/>
  <c r="F166" i="6"/>
  <c r="F165" i="6"/>
  <c r="F164" i="6"/>
  <c r="J164" i="6" s="1"/>
  <c r="F163" i="6"/>
  <c r="F162" i="6"/>
  <c r="F161" i="6"/>
  <c r="F160" i="6"/>
  <c r="J160" i="6" s="1"/>
  <c r="F159" i="6"/>
  <c r="F158" i="6"/>
  <c r="F157" i="6"/>
  <c r="F156" i="6"/>
  <c r="J156" i="6" s="1"/>
  <c r="F155" i="6"/>
  <c r="F154" i="6"/>
  <c r="F153" i="6"/>
  <c r="F152" i="6"/>
  <c r="J152" i="6" s="1"/>
  <c r="F151" i="6"/>
  <c r="F150" i="6"/>
  <c r="F149" i="6"/>
  <c r="F148" i="6"/>
  <c r="J148" i="6" s="1"/>
  <c r="F147" i="6"/>
  <c r="F146" i="6"/>
  <c r="F145" i="6"/>
  <c r="F144" i="6"/>
  <c r="J144" i="6" s="1"/>
  <c r="F143" i="6"/>
  <c r="F142" i="6"/>
  <c r="F141" i="6"/>
  <c r="F140" i="6"/>
  <c r="J140" i="6" s="1"/>
  <c r="F139" i="6"/>
  <c r="F138" i="6"/>
  <c r="F137" i="6"/>
  <c r="F136" i="6"/>
  <c r="J136" i="6" s="1"/>
  <c r="F135" i="6"/>
  <c r="F134" i="6"/>
  <c r="F133" i="6"/>
  <c r="F132" i="6"/>
  <c r="J132" i="6" s="1"/>
  <c r="F131" i="6"/>
  <c r="F130" i="6"/>
  <c r="F129" i="6"/>
  <c r="F128" i="6"/>
  <c r="J128" i="6" s="1"/>
  <c r="F127" i="6"/>
  <c r="F126" i="6"/>
  <c r="F125" i="6"/>
  <c r="F124" i="6"/>
  <c r="J124" i="6" s="1"/>
  <c r="F123" i="6"/>
  <c r="F122" i="6"/>
  <c r="F121" i="6"/>
  <c r="F120" i="6"/>
  <c r="J120" i="6" s="1"/>
  <c r="F119" i="6"/>
  <c r="F118" i="6"/>
  <c r="F117" i="6"/>
  <c r="F116" i="6"/>
  <c r="J116" i="6" s="1"/>
  <c r="F115" i="6"/>
  <c r="F114" i="6"/>
  <c r="F113" i="6"/>
  <c r="F112" i="6"/>
  <c r="J112" i="6" s="1"/>
  <c r="F111" i="6"/>
  <c r="F110" i="6"/>
  <c r="F109" i="6"/>
  <c r="F108" i="6"/>
  <c r="J108" i="6" s="1"/>
  <c r="F107" i="6"/>
  <c r="F106" i="6"/>
  <c r="F105" i="6"/>
  <c r="F104" i="6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07" i="2"/>
  <c r="F108" i="2"/>
  <c r="F109" i="2"/>
  <c r="F110" i="2"/>
  <c r="F111" i="2"/>
  <c r="F112" i="2"/>
  <c r="F113" i="2"/>
  <c r="F114" i="2"/>
  <c r="F115" i="2"/>
  <c r="F116" i="2"/>
  <c r="F117" i="2"/>
  <c r="F106" i="2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L104" i="4"/>
  <c r="M104" i="4" s="1"/>
  <c r="N104" i="4" s="1"/>
  <c r="L105" i="4"/>
  <c r="M105" i="4" s="1"/>
  <c r="N105" i="4" s="1"/>
  <c r="L106" i="4"/>
  <c r="M106" i="4" s="1"/>
  <c r="N106" i="4" s="1"/>
  <c r="L107" i="4"/>
  <c r="M107" i="4" s="1"/>
  <c r="N107" i="4" s="1"/>
  <c r="L108" i="4"/>
  <c r="M108" i="4" s="1"/>
  <c r="N108" i="4" s="1"/>
  <c r="L109" i="4"/>
  <c r="M109" i="4" s="1"/>
  <c r="N109" i="4" s="1"/>
  <c r="L110" i="4"/>
  <c r="M110" i="4" s="1"/>
  <c r="N110" i="4" s="1"/>
  <c r="L111" i="4"/>
  <c r="M111" i="4" s="1"/>
  <c r="N111" i="4" s="1"/>
  <c r="L112" i="4"/>
  <c r="M112" i="4" s="1"/>
  <c r="N112" i="4" s="1"/>
  <c r="L113" i="4"/>
  <c r="M113" i="4" s="1"/>
  <c r="N113" i="4" s="1"/>
  <c r="L114" i="4"/>
  <c r="M114" i="4" s="1"/>
  <c r="N114" i="4" s="1"/>
  <c r="L115" i="4"/>
  <c r="M115" i="4" s="1"/>
  <c r="N115" i="4" s="1"/>
  <c r="L116" i="4"/>
  <c r="M116" i="4"/>
  <c r="N116" i="4" s="1"/>
  <c r="L117" i="4"/>
  <c r="M117" i="4" s="1"/>
  <c r="N117" i="4" s="1"/>
  <c r="L118" i="4"/>
  <c r="M118" i="4" s="1"/>
  <c r="N118" i="4" s="1"/>
  <c r="L119" i="4"/>
  <c r="M119" i="4" s="1"/>
  <c r="N119" i="4" s="1"/>
  <c r="L120" i="4"/>
  <c r="M120" i="4" s="1"/>
  <c r="N120" i="4" s="1"/>
  <c r="L103" i="4"/>
  <c r="M103" i="4" s="1"/>
  <c r="N103" i="4" s="1"/>
  <c r="J424" i="5"/>
  <c r="K424" i="5" s="1"/>
  <c r="L424" i="5" s="1"/>
  <c r="J425" i="5"/>
  <c r="K425" i="5" s="1"/>
  <c r="L425" i="5" s="1"/>
  <c r="J426" i="5"/>
  <c r="K426" i="5" s="1"/>
  <c r="L426" i="5" s="1"/>
  <c r="J427" i="5"/>
  <c r="K427" i="5" s="1"/>
  <c r="L427" i="5" s="1"/>
  <c r="J428" i="5"/>
  <c r="K428" i="5" s="1"/>
  <c r="L428" i="5" s="1"/>
  <c r="J429" i="5"/>
  <c r="K429" i="5" s="1"/>
  <c r="L429" i="5" s="1"/>
  <c r="J430" i="5"/>
  <c r="K430" i="5" s="1"/>
  <c r="L430" i="5" s="1"/>
  <c r="J431" i="5"/>
  <c r="K431" i="5"/>
  <c r="L431" i="5" s="1"/>
  <c r="J432" i="5"/>
  <c r="K432" i="5" s="1"/>
  <c r="L432" i="5" s="1"/>
  <c r="J433" i="5"/>
  <c r="K433" i="5" s="1"/>
  <c r="L433" i="5" s="1"/>
  <c r="J434" i="5"/>
  <c r="K434" i="5" s="1"/>
  <c r="L434" i="5" s="1"/>
  <c r="J435" i="5"/>
  <c r="K435" i="5" s="1"/>
  <c r="L435" i="5" s="1"/>
  <c r="J436" i="5"/>
  <c r="K436" i="5" s="1"/>
  <c r="L436" i="5" s="1"/>
  <c r="J437" i="5"/>
  <c r="K437" i="5" s="1"/>
  <c r="L437" i="5" s="1"/>
  <c r="J438" i="5"/>
  <c r="K438" i="5" s="1"/>
  <c r="L438" i="5" s="1"/>
  <c r="J439" i="5"/>
  <c r="K439" i="5" s="1"/>
  <c r="L439" i="5" s="1"/>
  <c r="J440" i="5"/>
  <c r="K440" i="5" s="1"/>
  <c r="L440" i="5" s="1"/>
  <c r="J441" i="5"/>
  <c r="K441" i="5" s="1"/>
  <c r="L441" i="5" s="1"/>
  <c r="J442" i="5"/>
  <c r="K442" i="5" s="1"/>
  <c r="L442" i="5" s="1"/>
  <c r="J443" i="5"/>
  <c r="K443" i="5" s="1"/>
  <c r="L443" i="5" s="1"/>
  <c r="J444" i="5"/>
  <c r="K444" i="5" s="1"/>
  <c r="L444" i="5" s="1"/>
  <c r="J445" i="5"/>
  <c r="K445" i="5"/>
  <c r="L445" i="5" s="1"/>
  <c r="J446" i="5"/>
  <c r="K446" i="5" s="1"/>
  <c r="L446" i="5" s="1"/>
  <c r="J447" i="5"/>
  <c r="K447" i="5" s="1"/>
  <c r="L447" i="5" s="1"/>
  <c r="J448" i="5"/>
  <c r="K448" i="5" s="1"/>
  <c r="L448" i="5" s="1"/>
  <c r="J449" i="5"/>
  <c r="K449" i="5" s="1"/>
  <c r="L449" i="5" s="1"/>
  <c r="J450" i="5"/>
  <c r="K450" i="5" s="1"/>
  <c r="L450" i="5" s="1"/>
  <c r="J451" i="5"/>
  <c r="K451" i="5" s="1"/>
  <c r="L451" i="5" s="1"/>
  <c r="J452" i="5"/>
  <c r="K452" i="5" s="1"/>
  <c r="L452" i="5" s="1"/>
  <c r="J453" i="5"/>
  <c r="K453" i="5"/>
  <c r="L453" i="5" s="1"/>
  <c r="J454" i="5"/>
  <c r="K454" i="5" s="1"/>
  <c r="L454" i="5" s="1"/>
  <c r="J455" i="5"/>
  <c r="K455" i="5" s="1"/>
  <c r="L455" i="5" s="1"/>
  <c r="J456" i="5"/>
  <c r="K456" i="5" s="1"/>
  <c r="L456" i="5" s="1"/>
  <c r="J457" i="5"/>
  <c r="K457" i="5" s="1"/>
  <c r="L457" i="5" s="1"/>
  <c r="J458" i="5"/>
  <c r="K458" i="5" s="1"/>
  <c r="L458" i="5" s="1"/>
  <c r="J459" i="5"/>
  <c r="K459" i="5" s="1"/>
  <c r="L459" i="5" s="1"/>
  <c r="J460" i="5"/>
  <c r="K460" i="5" s="1"/>
  <c r="L460" i="5" s="1"/>
  <c r="J461" i="5"/>
  <c r="K461" i="5" s="1"/>
  <c r="L461" i="5" s="1"/>
  <c r="J462" i="5"/>
  <c r="K462" i="5" s="1"/>
  <c r="L462" i="5" s="1"/>
  <c r="J463" i="5"/>
  <c r="K463" i="5" s="1"/>
  <c r="L463" i="5" s="1"/>
  <c r="J464" i="5"/>
  <c r="K464" i="5"/>
  <c r="L464" i="5" s="1"/>
  <c r="J465" i="5"/>
  <c r="K465" i="5" s="1"/>
  <c r="L465" i="5" s="1"/>
  <c r="J466" i="5"/>
  <c r="K466" i="5" s="1"/>
  <c r="L466" i="5" s="1"/>
  <c r="J467" i="5"/>
  <c r="K467" i="5" s="1"/>
  <c r="L467" i="5" s="1"/>
  <c r="J468" i="5"/>
  <c r="K468" i="5" s="1"/>
  <c r="L468" i="5" s="1"/>
  <c r="J469" i="5"/>
  <c r="K469" i="5" s="1"/>
  <c r="L469" i="5" s="1"/>
  <c r="J470" i="5"/>
  <c r="K470" i="5" s="1"/>
  <c r="L470" i="5" s="1"/>
  <c r="J471" i="5"/>
  <c r="K471" i="5" s="1"/>
  <c r="L471" i="5" s="1"/>
  <c r="J472" i="5"/>
  <c r="K472" i="5" s="1"/>
  <c r="L472" i="5" s="1"/>
  <c r="J473" i="5"/>
  <c r="K473" i="5" s="1"/>
  <c r="L473" i="5" s="1"/>
  <c r="J474" i="5"/>
  <c r="K474" i="5"/>
  <c r="L474" i="5" s="1"/>
  <c r="J475" i="5"/>
  <c r="K475" i="5" s="1"/>
  <c r="L475" i="5" s="1"/>
  <c r="J476" i="5"/>
  <c r="K476" i="5" s="1"/>
  <c r="L476" i="5" s="1"/>
  <c r="J477" i="5"/>
  <c r="K477" i="5" s="1"/>
  <c r="L477" i="5" s="1"/>
  <c r="J478" i="5"/>
  <c r="K478" i="5" s="1"/>
  <c r="L478" i="5" s="1"/>
  <c r="J479" i="5"/>
  <c r="K479" i="5" s="1"/>
  <c r="L479" i="5" s="1"/>
  <c r="J480" i="5"/>
  <c r="K480" i="5" s="1"/>
  <c r="L480" i="5" s="1"/>
  <c r="J481" i="5"/>
  <c r="K481" i="5" s="1"/>
  <c r="L481" i="5" s="1"/>
  <c r="J482" i="5"/>
  <c r="K482" i="5"/>
  <c r="L482" i="5" s="1"/>
  <c r="J483" i="5"/>
  <c r="K483" i="5" s="1"/>
  <c r="L483" i="5" s="1"/>
  <c r="J484" i="5"/>
  <c r="K484" i="5" s="1"/>
  <c r="L484" i="5" s="1"/>
  <c r="J485" i="5"/>
  <c r="K485" i="5" s="1"/>
  <c r="L485" i="5" s="1"/>
  <c r="J486" i="5"/>
  <c r="K486" i="5" s="1"/>
  <c r="L486" i="5" s="1"/>
  <c r="J487" i="5"/>
  <c r="K487" i="5" s="1"/>
  <c r="L487" i="5" s="1"/>
  <c r="J488" i="5"/>
  <c r="K488" i="5" s="1"/>
  <c r="L488" i="5" s="1"/>
  <c r="J489" i="5"/>
  <c r="K489" i="5" s="1"/>
  <c r="L489" i="5" s="1"/>
  <c r="J490" i="5"/>
  <c r="K490" i="5" s="1"/>
  <c r="L490" i="5" s="1"/>
  <c r="J491" i="5"/>
  <c r="K491" i="5" s="1"/>
  <c r="L491" i="5" s="1"/>
  <c r="J492" i="5"/>
  <c r="K492" i="5" s="1"/>
  <c r="L492" i="5" s="1"/>
  <c r="J493" i="5"/>
  <c r="K493" i="5" s="1"/>
  <c r="L493" i="5" s="1"/>
  <c r="J494" i="5"/>
  <c r="K494" i="5" s="1"/>
  <c r="L494" i="5" s="1"/>
  <c r="J495" i="5"/>
  <c r="K495" i="5" s="1"/>
  <c r="L495" i="5" s="1"/>
  <c r="J496" i="5"/>
  <c r="K496" i="5"/>
  <c r="L496" i="5" s="1"/>
  <c r="J497" i="5"/>
  <c r="K497" i="5" s="1"/>
  <c r="L497" i="5" s="1"/>
  <c r="J498" i="5"/>
  <c r="K498" i="5" s="1"/>
  <c r="L498" i="5" s="1"/>
  <c r="J499" i="5"/>
  <c r="K499" i="5" s="1"/>
  <c r="L499" i="5" s="1"/>
  <c r="J500" i="5"/>
  <c r="K500" i="5" s="1"/>
  <c r="L500" i="5" s="1"/>
  <c r="J501" i="5"/>
  <c r="K501" i="5" s="1"/>
  <c r="L501" i="5" s="1"/>
  <c r="J502" i="5"/>
  <c r="K502" i="5" s="1"/>
  <c r="L502" i="5" s="1"/>
  <c r="J503" i="5"/>
  <c r="K503" i="5" s="1"/>
  <c r="L503" i="5" s="1"/>
  <c r="J504" i="5"/>
  <c r="K504" i="5" s="1"/>
  <c r="L504" i="5" s="1"/>
  <c r="J505" i="5"/>
  <c r="K505" i="5" s="1"/>
  <c r="L505" i="5" s="1"/>
  <c r="J506" i="5"/>
  <c r="K506" i="5"/>
  <c r="L506" i="5" s="1"/>
  <c r="J507" i="5"/>
  <c r="K507" i="5" s="1"/>
  <c r="L507" i="5" s="1"/>
  <c r="J508" i="5"/>
  <c r="K508" i="5" s="1"/>
  <c r="L508" i="5" s="1"/>
  <c r="J509" i="5"/>
  <c r="K509" i="5" s="1"/>
  <c r="L509" i="5" s="1"/>
  <c r="J510" i="5"/>
  <c r="K510" i="5" s="1"/>
  <c r="L510" i="5" s="1"/>
  <c r="J511" i="5"/>
  <c r="K511" i="5" s="1"/>
  <c r="L511" i="5" s="1"/>
  <c r="J512" i="5"/>
  <c r="K512" i="5" s="1"/>
  <c r="L512" i="5" s="1"/>
  <c r="J513" i="5"/>
  <c r="K513" i="5" s="1"/>
  <c r="L513" i="5" s="1"/>
  <c r="J514" i="5"/>
  <c r="K514" i="5"/>
  <c r="L514" i="5" s="1"/>
  <c r="J515" i="5"/>
  <c r="K515" i="5" s="1"/>
  <c r="L515" i="5" s="1"/>
  <c r="J516" i="5"/>
  <c r="K516" i="5" s="1"/>
  <c r="L516" i="5" s="1"/>
  <c r="J517" i="5"/>
  <c r="K517" i="5" s="1"/>
  <c r="L517" i="5" s="1"/>
  <c r="J518" i="5"/>
  <c r="K518" i="5" s="1"/>
  <c r="L518" i="5" s="1"/>
  <c r="J519" i="5"/>
  <c r="K519" i="5" s="1"/>
  <c r="L519" i="5" s="1"/>
  <c r="J520" i="5"/>
  <c r="K520" i="5" s="1"/>
  <c r="L520" i="5" s="1"/>
  <c r="J521" i="5"/>
  <c r="K521" i="5" s="1"/>
  <c r="L521" i="5" s="1"/>
  <c r="J522" i="5"/>
  <c r="K522" i="5" s="1"/>
  <c r="L522" i="5" s="1"/>
  <c r="J523" i="5"/>
  <c r="K523" i="5" s="1"/>
  <c r="L523" i="5" s="1"/>
  <c r="J524" i="5"/>
  <c r="K524" i="5" s="1"/>
  <c r="L524" i="5" s="1"/>
  <c r="J525" i="5"/>
  <c r="K525" i="5" s="1"/>
  <c r="L525" i="5" s="1"/>
  <c r="J526" i="5"/>
  <c r="K526" i="5" s="1"/>
  <c r="L526" i="5" s="1"/>
  <c r="J527" i="5"/>
  <c r="K527" i="5" s="1"/>
  <c r="L527" i="5" s="1"/>
  <c r="J528" i="5"/>
  <c r="K528" i="5"/>
  <c r="L528" i="5" s="1"/>
  <c r="J529" i="5"/>
  <c r="K529" i="5" s="1"/>
  <c r="L529" i="5" s="1"/>
  <c r="J530" i="5"/>
  <c r="K530" i="5" s="1"/>
  <c r="L530" i="5" s="1"/>
  <c r="J531" i="5"/>
  <c r="K531" i="5" s="1"/>
  <c r="L531" i="5" s="1"/>
  <c r="J532" i="5"/>
  <c r="K532" i="5" s="1"/>
  <c r="L532" i="5" s="1"/>
  <c r="J533" i="5"/>
  <c r="K533" i="5" s="1"/>
  <c r="L533" i="5" s="1"/>
  <c r="J534" i="5"/>
  <c r="K534" i="5" s="1"/>
  <c r="L534" i="5" s="1"/>
  <c r="J535" i="5"/>
  <c r="K535" i="5" s="1"/>
  <c r="L535" i="5" s="1"/>
  <c r="J536" i="5"/>
  <c r="K536" i="5" s="1"/>
  <c r="L536" i="5" s="1"/>
  <c r="J537" i="5"/>
  <c r="K537" i="5" s="1"/>
  <c r="L537" i="5" s="1"/>
  <c r="J538" i="5"/>
  <c r="K538" i="5"/>
  <c r="L538" i="5" s="1"/>
  <c r="J539" i="5"/>
  <c r="K539" i="5" s="1"/>
  <c r="L539" i="5" s="1"/>
  <c r="J540" i="5"/>
  <c r="K540" i="5" s="1"/>
  <c r="L540" i="5" s="1"/>
  <c r="J541" i="5"/>
  <c r="K541" i="5" s="1"/>
  <c r="L541" i="5" s="1"/>
  <c r="J542" i="5"/>
  <c r="K542" i="5" s="1"/>
  <c r="L542" i="5" s="1"/>
  <c r="J543" i="5"/>
  <c r="K543" i="5" s="1"/>
  <c r="L543" i="5" s="1"/>
  <c r="J544" i="5"/>
  <c r="K544" i="5" s="1"/>
  <c r="L544" i="5" s="1"/>
  <c r="J545" i="5"/>
  <c r="K545" i="5" s="1"/>
  <c r="L545" i="5" s="1"/>
  <c r="J546" i="5"/>
  <c r="K546" i="5"/>
  <c r="L546" i="5" s="1"/>
  <c r="J547" i="5"/>
  <c r="K547" i="5" s="1"/>
  <c r="L547" i="5" s="1"/>
  <c r="J548" i="5"/>
  <c r="K548" i="5" s="1"/>
  <c r="L548" i="5" s="1"/>
  <c r="J549" i="5"/>
  <c r="K549" i="5" s="1"/>
  <c r="L549" i="5" s="1"/>
  <c r="J550" i="5"/>
  <c r="K550" i="5" s="1"/>
  <c r="L550" i="5" s="1"/>
  <c r="J551" i="5"/>
  <c r="K551" i="5" s="1"/>
  <c r="L551" i="5" s="1"/>
  <c r="J552" i="5"/>
  <c r="K552" i="5" s="1"/>
  <c r="L552" i="5" s="1"/>
  <c r="J553" i="5"/>
  <c r="K553" i="5" s="1"/>
  <c r="L553" i="5" s="1"/>
  <c r="J554" i="5"/>
  <c r="K554" i="5" s="1"/>
  <c r="L554" i="5" s="1"/>
  <c r="J555" i="5"/>
  <c r="K555" i="5" s="1"/>
  <c r="L555" i="5" s="1"/>
  <c r="J556" i="5"/>
  <c r="K556" i="5" s="1"/>
  <c r="L556" i="5" s="1"/>
  <c r="J557" i="5"/>
  <c r="K557" i="5" s="1"/>
  <c r="L557" i="5" s="1"/>
  <c r="J558" i="5"/>
  <c r="K558" i="5" s="1"/>
  <c r="L558" i="5" s="1"/>
  <c r="J559" i="5"/>
  <c r="K559" i="5" s="1"/>
  <c r="L559" i="5" s="1"/>
  <c r="J560" i="5"/>
  <c r="K560" i="5"/>
  <c r="L560" i="5" s="1"/>
  <c r="J561" i="5"/>
  <c r="K561" i="5" s="1"/>
  <c r="L561" i="5" s="1"/>
  <c r="J562" i="5"/>
  <c r="K562" i="5" s="1"/>
  <c r="L562" i="5" s="1"/>
  <c r="J563" i="5"/>
  <c r="K563" i="5" s="1"/>
  <c r="L563" i="5" s="1"/>
  <c r="J564" i="5"/>
  <c r="K564" i="5" s="1"/>
  <c r="L564" i="5" s="1"/>
  <c r="J565" i="5"/>
  <c r="K565" i="5" s="1"/>
  <c r="L565" i="5" s="1"/>
  <c r="J566" i="5"/>
  <c r="K566" i="5" s="1"/>
  <c r="L566" i="5" s="1"/>
  <c r="J567" i="5"/>
  <c r="K567" i="5" s="1"/>
  <c r="L567" i="5" s="1"/>
  <c r="J568" i="5"/>
  <c r="K568" i="5" s="1"/>
  <c r="L568" i="5" s="1"/>
  <c r="J569" i="5"/>
  <c r="K569" i="5" s="1"/>
  <c r="L569" i="5" s="1"/>
  <c r="J570" i="5"/>
  <c r="K570" i="5"/>
  <c r="L570" i="5" s="1"/>
  <c r="J571" i="5"/>
  <c r="K571" i="5" s="1"/>
  <c r="L571" i="5" s="1"/>
  <c r="J572" i="5"/>
  <c r="K572" i="5" s="1"/>
  <c r="L572" i="5" s="1"/>
  <c r="J573" i="5"/>
  <c r="K573" i="5" s="1"/>
  <c r="L573" i="5" s="1"/>
  <c r="J574" i="5"/>
  <c r="K574" i="5" s="1"/>
  <c r="L574" i="5" s="1"/>
  <c r="J575" i="5"/>
  <c r="K575" i="5" s="1"/>
  <c r="L575" i="5" s="1"/>
  <c r="J576" i="5"/>
  <c r="K576" i="5" s="1"/>
  <c r="L576" i="5" s="1"/>
  <c r="J577" i="5"/>
  <c r="K577" i="5" s="1"/>
  <c r="L577" i="5" s="1"/>
  <c r="J578" i="5"/>
  <c r="K578" i="5"/>
  <c r="L578" i="5" s="1"/>
  <c r="J579" i="5"/>
  <c r="K579" i="5" s="1"/>
  <c r="L579" i="5" s="1"/>
  <c r="J580" i="5"/>
  <c r="K580" i="5" s="1"/>
  <c r="L580" i="5" s="1"/>
  <c r="J581" i="5"/>
  <c r="K581" i="5" s="1"/>
  <c r="L581" i="5" s="1"/>
  <c r="J582" i="5"/>
  <c r="K582" i="5" s="1"/>
  <c r="L582" i="5" s="1"/>
  <c r="J583" i="5"/>
  <c r="K583" i="5" s="1"/>
  <c r="L583" i="5" s="1"/>
  <c r="J584" i="5"/>
  <c r="K584" i="5" s="1"/>
  <c r="L584" i="5" s="1"/>
  <c r="J585" i="5"/>
  <c r="K585" i="5" s="1"/>
  <c r="L585" i="5" s="1"/>
  <c r="J586" i="5"/>
  <c r="K586" i="5" s="1"/>
  <c r="L586" i="5" s="1"/>
  <c r="J587" i="5"/>
  <c r="K587" i="5" s="1"/>
  <c r="L587" i="5" s="1"/>
  <c r="J588" i="5"/>
  <c r="K588" i="5" s="1"/>
  <c r="L588" i="5" s="1"/>
  <c r="J589" i="5"/>
  <c r="K589" i="5" s="1"/>
  <c r="L589" i="5" s="1"/>
  <c r="J590" i="5"/>
  <c r="K590" i="5" s="1"/>
  <c r="L590" i="5" s="1"/>
  <c r="J591" i="5"/>
  <c r="K591" i="5" s="1"/>
  <c r="L591" i="5"/>
  <c r="J592" i="5"/>
  <c r="K592" i="5" s="1"/>
  <c r="L592" i="5" s="1"/>
  <c r="J593" i="5"/>
  <c r="K593" i="5" s="1"/>
  <c r="L593" i="5" s="1"/>
  <c r="J594" i="5"/>
  <c r="K594" i="5" s="1"/>
  <c r="L594" i="5" s="1"/>
  <c r="J595" i="5"/>
  <c r="K595" i="5" s="1"/>
  <c r="L595" i="5" s="1"/>
  <c r="J596" i="5"/>
  <c r="K596" i="5" s="1"/>
  <c r="L596" i="5" s="1"/>
  <c r="J597" i="5"/>
  <c r="K597" i="5" s="1"/>
  <c r="L597" i="5"/>
  <c r="J598" i="5"/>
  <c r="K598" i="5" s="1"/>
  <c r="L598" i="5" s="1"/>
  <c r="J599" i="5"/>
  <c r="K599" i="5" s="1"/>
  <c r="L599" i="5" s="1"/>
  <c r="J600" i="5"/>
  <c r="K600" i="5" s="1"/>
  <c r="L600" i="5" s="1"/>
  <c r="J601" i="5"/>
  <c r="K601" i="5" s="1"/>
  <c r="L601" i="5"/>
  <c r="J602" i="5"/>
  <c r="K602" i="5" s="1"/>
  <c r="L602" i="5" s="1"/>
  <c r="J603" i="5"/>
  <c r="K603" i="5" s="1"/>
  <c r="L603" i="5" s="1"/>
  <c r="J604" i="5"/>
  <c r="K604" i="5" s="1"/>
  <c r="L604" i="5" s="1"/>
  <c r="J605" i="5"/>
  <c r="K605" i="5" s="1"/>
  <c r="L605" i="5" s="1"/>
  <c r="J606" i="5"/>
  <c r="K606" i="5" s="1"/>
  <c r="L606" i="5" s="1"/>
  <c r="J607" i="5"/>
  <c r="K607" i="5" s="1"/>
  <c r="L607" i="5"/>
  <c r="J608" i="5"/>
  <c r="K608" i="5" s="1"/>
  <c r="L608" i="5" s="1"/>
  <c r="J609" i="5"/>
  <c r="K609" i="5" s="1"/>
  <c r="L609" i="5" s="1"/>
  <c r="J610" i="5"/>
  <c r="K610" i="5" s="1"/>
  <c r="L610" i="5" s="1"/>
  <c r="J611" i="5"/>
  <c r="K611" i="5" s="1"/>
  <c r="L611" i="5" s="1"/>
  <c r="J612" i="5"/>
  <c r="K612" i="5" s="1"/>
  <c r="L612" i="5" s="1"/>
  <c r="J613" i="5"/>
  <c r="K613" i="5" s="1"/>
  <c r="L613" i="5"/>
  <c r="J614" i="5"/>
  <c r="K614" i="5" s="1"/>
  <c r="L614" i="5" s="1"/>
  <c r="J615" i="5"/>
  <c r="K615" i="5" s="1"/>
  <c r="L615" i="5" s="1"/>
  <c r="J616" i="5"/>
  <c r="K616" i="5" s="1"/>
  <c r="L616" i="5" s="1"/>
  <c r="J617" i="5"/>
  <c r="K617" i="5" s="1"/>
  <c r="L617" i="5"/>
  <c r="J618" i="5"/>
  <c r="K618" i="5" s="1"/>
  <c r="L618" i="5" s="1"/>
  <c r="J619" i="5"/>
  <c r="K619" i="5" s="1"/>
  <c r="L619" i="5" s="1"/>
  <c r="J620" i="5"/>
  <c r="K620" i="5" s="1"/>
  <c r="L620" i="5" s="1"/>
  <c r="J621" i="5"/>
  <c r="K621" i="5" s="1"/>
  <c r="L621" i="5" s="1"/>
  <c r="J622" i="5"/>
  <c r="K622" i="5" s="1"/>
  <c r="L622" i="5" s="1"/>
  <c r="J623" i="5"/>
  <c r="K623" i="5" s="1"/>
  <c r="L623" i="5"/>
  <c r="J624" i="5"/>
  <c r="K624" i="5" s="1"/>
  <c r="L624" i="5" s="1"/>
  <c r="J625" i="5"/>
  <c r="K625" i="5" s="1"/>
  <c r="L625" i="5" s="1"/>
  <c r="J626" i="5"/>
  <c r="K626" i="5" s="1"/>
  <c r="L626" i="5" s="1"/>
  <c r="J627" i="5"/>
  <c r="K627" i="5" s="1"/>
  <c r="L627" i="5" s="1"/>
  <c r="J628" i="5"/>
  <c r="K628" i="5" s="1"/>
  <c r="L628" i="5" s="1"/>
  <c r="J629" i="5"/>
  <c r="K629" i="5" s="1"/>
  <c r="L629" i="5" s="1"/>
  <c r="J630" i="5"/>
  <c r="K630" i="5" s="1"/>
  <c r="L630" i="5" s="1"/>
  <c r="J631" i="5"/>
  <c r="K631" i="5" s="1"/>
  <c r="L631" i="5" s="1"/>
  <c r="J632" i="5"/>
  <c r="K632" i="5" s="1"/>
  <c r="L632" i="5" s="1"/>
  <c r="J633" i="5"/>
  <c r="K633" i="5"/>
  <c r="L633" i="5" s="1"/>
  <c r="J634" i="5"/>
  <c r="K634" i="5" s="1"/>
  <c r="L634" i="5" s="1"/>
  <c r="J635" i="5"/>
  <c r="K635" i="5" s="1"/>
  <c r="L635" i="5" s="1"/>
  <c r="J636" i="5"/>
  <c r="K636" i="5" s="1"/>
  <c r="L636" i="5" s="1"/>
  <c r="J637" i="5"/>
  <c r="K637" i="5" s="1"/>
  <c r="L637" i="5" s="1"/>
  <c r="J638" i="5"/>
  <c r="K638" i="5" s="1"/>
  <c r="L638" i="5" s="1"/>
  <c r="J639" i="5"/>
  <c r="K639" i="5" s="1"/>
  <c r="L639" i="5" s="1"/>
  <c r="J640" i="5"/>
  <c r="K640" i="5" s="1"/>
  <c r="L640" i="5" s="1"/>
  <c r="J641" i="5"/>
  <c r="K641" i="5"/>
  <c r="L641" i="5" s="1"/>
  <c r="J642" i="5"/>
  <c r="K642" i="5" s="1"/>
  <c r="L642" i="5" s="1"/>
  <c r="J643" i="5"/>
  <c r="K643" i="5" s="1"/>
  <c r="L643" i="5" s="1"/>
  <c r="J644" i="5"/>
  <c r="K644" i="5" s="1"/>
  <c r="L644" i="5" s="1"/>
  <c r="J645" i="5"/>
  <c r="K645" i="5" s="1"/>
  <c r="L645" i="5" s="1"/>
  <c r="J646" i="5"/>
  <c r="K646" i="5" s="1"/>
  <c r="L646" i="5" s="1"/>
  <c r="J647" i="5"/>
  <c r="K647" i="5" s="1"/>
  <c r="L647" i="5" s="1"/>
  <c r="J648" i="5"/>
  <c r="K648" i="5" s="1"/>
  <c r="L648" i="5" s="1"/>
  <c r="J649" i="5"/>
  <c r="K649" i="5" s="1"/>
  <c r="L649" i="5" s="1"/>
  <c r="J650" i="5"/>
  <c r="K650" i="5" s="1"/>
  <c r="L650" i="5" s="1"/>
  <c r="J651" i="5"/>
  <c r="K651" i="5"/>
  <c r="L651" i="5" s="1"/>
  <c r="J652" i="5"/>
  <c r="K652" i="5" s="1"/>
  <c r="L652" i="5" s="1"/>
  <c r="J653" i="5"/>
  <c r="K653" i="5" s="1"/>
  <c r="L653" i="5" s="1"/>
  <c r="J654" i="5"/>
  <c r="K654" i="5" s="1"/>
  <c r="L654" i="5" s="1"/>
  <c r="J655" i="5"/>
  <c r="K655" i="5" s="1"/>
  <c r="L655" i="5" s="1"/>
  <c r="J656" i="5"/>
  <c r="K656" i="5" s="1"/>
  <c r="L656" i="5" s="1"/>
  <c r="J657" i="5"/>
  <c r="K657" i="5" s="1"/>
  <c r="L657" i="5" s="1"/>
  <c r="J658" i="5"/>
  <c r="K658" i="5" s="1"/>
  <c r="L658" i="5" s="1"/>
  <c r="J659" i="5"/>
  <c r="K659" i="5" s="1"/>
  <c r="L659" i="5" s="1"/>
  <c r="J660" i="5"/>
  <c r="K660" i="5" s="1"/>
  <c r="L660" i="5" s="1"/>
  <c r="J661" i="5"/>
  <c r="K661" i="5" s="1"/>
  <c r="L661" i="5" s="1"/>
  <c r="J662" i="5"/>
  <c r="K662" i="5" s="1"/>
  <c r="L662" i="5" s="1"/>
  <c r="J663" i="5"/>
  <c r="K663" i="5" s="1"/>
  <c r="L663" i="5" s="1"/>
  <c r="J664" i="5"/>
  <c r="K664" i="5" s="1"/>
  <c r="L664" i="5" s="1"/>
  <c r="J665" i="5"/>
  <c r="K665" i="5"/>
  <c r="L665" i="5" s="1"/>
  <c r="J666" i="5"/>
  <c r="K666" i="5" s="1"/>
  <c r="L666" i="5" s="1"/>
  <c r="J667" i="5"/>
  <c r="K667" i="5" s="1"/>
  <c r="L667" i="5" s="1"/>
  <c r="J668" i="5"/>
  <c r="K668" i="5" s="1"/>
  <c r="L668" i="5" s="1"/>
  <c r="J669" i="5"/>
  <c r="K669" i="5" s="1"/>
  <c r="L669" i="5" s="1"/>
  <c r="J670" i="5"/>
  <c r="K670" i="5" s="1"/>
  <c r="L670" i="5" s="1"/>
  <c r="J671" i="5"/>
  <c r="K671" i="5" s="1"/>
  <c r="L671" i="5" s="1"/>
  <c r="J672" i="5"/>
  <c r="K672" i="5" s="1"/>
  <c r="L672" i="5" s="1"/>
  <c r="J673" i="5"/>
  <c r="K673" i="5"/>
  <c r="L673" i="5" s="1"/>
  <c r="J674" i="5"/>
  <c r="K674" i="5" s="1"/>
  <c r="L674" i="5" s="1"/>
  <c r="J675" i="5"/>
  <c r="K675" i="5" s="1"/>
  <c r="L675" i="5" s="1"/>
  <c r="J676" i="5"/>
  <c r="K676" i="5" s="1"/>
  <c r="L676" i="5" s="1"/>
  <c r="J677" i="5"/>
  <c r="K677" i="5" s="1"/>
  <c r="L677" i="5" s="1"/>
  <c r="J678" i="5"/>
  <c r="K678" i="5" s="1"/>
  <c r="L678" i="5" s="1"/>
  <c r="J679" i="5"/>
  <c r="K679" i="5" s="1"/>
  <c r="L679" i="5" s="1"/>
  <c r="J680" i="5"/>
  <c r="K680" i="5" s="1"/>
  <c r="L680" i="5" s="1"/>
  <c r="J681" i="5"/>
  <c r="K681" i="5" s="1"/>
  <c r="L681" i="5" s="1"/>
  <c r="J682" i="5"/>
  <c r="K682" i="5" s="1"/>
  <c r="L682" i="5" s="1"/>
  <c r="J683" i="5"/>
  <c r="K683" i="5"/>
  <c r="L683" i="5" s="1"/>
  <c r="J684" i="5"/>
  <c r="K684" i="5" s="1"/>
  <c r="L684" i="5" s="1"/>
  <c r="J685" i="5"/>
  <c r="K685" i="5" s="1"/>
  <c r="L685" i="5" s="1"/>
  <c r="J686" i="5"/>
  <c r="K686" i="5" s="1"/>
  <c r="L686" i="5" s="1"/>
  <c r="J687" i="5"/>
  <c r="K687" i="5" s="1"/>
  <c r="L687" i="5" s="1"/>
  <c r="J688" i="5"/>
  <c r="K688" i="5" s="1"/>
  <c r="L688" i="5" s="1"/>
  <c r="J689" i="5"/>
  <c r="K689" i="5" s="1"/>
  <c r="L689" i="5" s="1"/>
  <c r="J690" i="5"/>
  <c r="K690" i="5" s="1"/>
  <c r="L690" i="5" s="1"/>
  <c r="J691" i="5"/>
  <c r="K691" i="5" s="1"/>
  <c r="L691" i="5" s="1"/>
  <c r="J692" i="5"/>
  <c r="K692" i="5" s="1"/>
  <c r="L692" i="5" s="1"/>
  <c r="J693" i="5"/>
  <c r="K693" i="5" s="1"/>
  <c r="L693" i="5" s="1"/>
  <c r="J694" i="5"/>
  <c r="K694" i="5" s="1"/>
  <c r="L694" i="5" s="1"/>
  <c r="J695" i="5"/>
  <c r="K695" i="5" s="1"/>
  <c r="L695" i="5" s="1"/>
  <c r="J696" i="5"/>
  <c r="K696" i="5" s="1"/>
  <c r="L696" i="5" s="1"/>
  <c r="J697" i="5"/>
  <c r="K697" i="5"/>
  <c r="L697" i="5" s="1"/>
  <c r="J698" i="5"/>
  <c r="K698" i="5" s="1"/>
  <c r="L698" i="5" s="1"/>
  <c r="J699" i="5"/>
  <c r="K699" i="5" s="1"/>
  <c r="L699" i="5" s="1"/>
  <c r="J700" i="5"/>
  <c r="K700" i="5" s="1"/>
  <c r="L700" i="5" s="1"/>
  <c r="J701" i="5"/>
  <c r="K701" i="5" s="1"/>
  <c r="L701" i="5" s="1"/>
  <c r="J702" i="5"/>
  <c r="K702" i="5" s="1"/>
  <c r="L702" i="5" s="1"/>
  <c r="J703" i="5"/>
  <c r="K703" i="5" s="1"/>
  <c r="L703" i="5" s="1"/>
  <c r="J704" i="5"/>
  <c r="K704" i="5" s="1"/>
  <c r="L704" i="5" s="1"/>
  <c r="J423" i="5"/>
  <c r="K423" i="5" s="1"/>
  <c r="L423" i="5" s="1"/>
  <c r="G106" i="7"/>
  <c r="G105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J105" i="6" l="1"/>
  <c r="J113" i="6"/>
  <c r="J121" i="6"/>
  <c r="J129" i="6"/>
  <c r="J137" i="6"/>
  <c r="J145" i="6"/>
  <c r="J153" i="6"/>
  <c r="J161" i="6"/>
  <c r="J169" i="6"/>
  <c r="J177" i="6"/>
  <c r="J109" i="6"/>
  <c r="J117" i="6"/>
  <c r="J125" i="6"/>
  <c r="J133" i="6"/>
  <c r="J141" i="6"/>
  <c r="J149" i="6"/>
  <c r="J157" i="6"/>
  <c r="J165" i="6"/>
  <c r="J173" i="6"/>
  <c r="J106" i="6"/>
  <c r="J110" i="6"/>
  <c r="J114" i="6"/>
  <c r="J118" i="6"/>
  <c r="J122" i="6"/>
  <c r="J126" i="6"/>
  <c r="J130" i="6"/>
  <c r="J134" i="6"/>
  <c r="J138" i="6"/>
  <c r="J142" i="6"/>
  <c r="J146" i="6"/>
  <c r="J150" i="6"/>
  <c r="J154" i="6"/>
  <c r="J158" i="6"/>
  <c r="J162" i="6"/>
  <c r="J166" i="6"/>
  <c r="J170" i="6"/>
  <c r="J174" i="6"/>
  <c r="J178" i="6"/>
  <c r="J107" i="6"/>
  <c r="J111" i="6"/>
  <c r="J115" i="6"/>
  <c r="J119" i="6"/>
  <c r="J123" i="6"/>
  <c r="J127" i="6"/>
  <c r="J131" i="6"/>
  <c r="J135" i="6"/>
  <c r="J139" i="6"/>
  <c r="J143" i="6"/>
  <c r="J147" i="6"/>
  <c r="J151" i="6"/>
  <c r="J155" i="6"/>
  <c r="J159" i="6"/>
  <c r="J163" i="6"/>
  <c r="J167" i="6"/>
  <c r="J171" i="6"/>
  <c r="J175" i="6"/>
  <c r="J179" i="6"/>
  <c r="G130" i="7"/>
  <c r="H115" i="7" s="1"/>
  <c r="F118" i="3"/>
  <c r="G118" i="3"/>
  <c r="F182" i="6"/>
  <c r="H182" i="6"/>
  <c r="G182" i="6"/>
  <c r="I182" i="6"/>
  <c r="H127" i="7"/>
  <c r="H122" i="7"/>
  <c r="H113" i="7"/>
  <c r="H117" i="7"/>
  <c r="J104" i="6"/>
  <c r="H129" i="7" l="1"/>
  <c r="H106" i="7"/>
  <c r="H114" i="7"/>
  <c r="H119" i="7"/>
  <c r="H128" i="7"/>
  <c r="H124" i="7"/>
  <c r="H111" i="7"/>
  <c r="H108" i="7"/>
  <c r="H120" i="7"/>
  <c r="H110" i="7"/>
  <c r="H109" i="7"/>
  <c r="H118" i="7"/>
  <c r="H123" i="7"/>
  <c r="H107" i="7"/>
  <c r="H116" i="7"/>
  <c r="H112" i="7"/>
  <c r="H125" i="7"/>
  <c r="H121" i="7"/>
  <c r="H126" i="7"/>
  <c r="H105" i="7"/>
  <c r="H130" i="7" l="1"/>
</calcChain>
</file>

<file path=xl/sharedStrings.xml><?xml version="1.0" encoding="utf-8"?>
<sst xmlns="http://schemas.openxmlformats.org/spreadsheetml/2006/main" count="4152" uniqueCount="690">
  <si>
    <t>Berechnen Sie die Spalte Wert auf ganze Franken genau.</t>
  </si>
  <si>
    <t>Inventarliste</t>
  </si>
  <si>
    <t>Ersteller:</t>
  </si>
  <si>
    <t>Visum:</t>
  </si>
  <si>
    <t>Datum:</t>
  </si>
  <si>
    <t>Datum</t>
  </si>
  <si>
    <t>Art-Nr.</t>
  </si>
  <si>
    <t>Artikel/Produkt</t>
  </si>
  <si>
    <t>Stückpreis</t>
  </si>
  <si>
    <t>Anzahl</t>
  </si>
  <si>
    <t>Wert</t>
  </si>
  <si>
    <t>Bildband Griechenland</t>
  </si>
  <si>
    <t>Disketten</t>
  </si>
  <si>
    <t>Drucker</t>
  </si>
  <si>
    <t>Schreibzeugset</t>
  </si>
  <si>
    <t>Lösung</t>
  </si>
  <si>
    <t>W E I N E</t>
  </si>
  <si>
    <t>Nr</t>
  </si>
  <si>
    <t>Bezeichnung</t>
  </si>
  <si>
    <t>Masseinheit</t>
  </si>
  <si>
    <t>Anzahl_Flaschen</t>
  </si>
  <si>
    <t>Inventarwert</t>
  </si>
  <si>
    <t>Bestand</t>
  </si>
  <si>
    <t>Fläscher</t>
  </si>
  <si>
    <t>Dôle</t>
  </si>
  <si>
    <t>Malanser</t>
  </si>
  <si>
    <t>Pinot Noir</t>
  </si>
  <si>
    <t>Fendant</t>
  </si>
  <si>
    <t>Féchy</t>
  </si>
  <si>
    <t>Kalterer</t>
  </si>
  <si>
    <t>Bernecker</t>
  </si>
  <si>
    <t>Total:</t>
  </si>
  <si>
    <t>Berechnen Sie die Totalpunktezahl, die erreichte Note und die gerundete Note (auf halbe Noten)</t>
  </si>
  <si>
    <t>Notenberechnung: = Total / 60 * 5 + 1</t>
  </si>
  <si>
    <t>(60 ist die maximale Punktezahl)</t>
  </si>
  <si>
    <t>Punktebewertung bei Prüfung</t>
  </si>
  <si>
    <t>Schüler</t>
  </si>
  <si>
    <t>Speichern</t>
  </si>
  <si>
    <t>Formeln</t>
  </si>
  <si>
    <t>Art/Grösse</t>
  </si>
  <si>
    <t>fett</t>
  </si>
  <si>
    <t>kursiv</t>
  </si>
  <si>
    <t>Ausrichtung</t>
  </si>
  <si>
    <t>Rahmen</t>
  </si>
  <si>
    <t>Zahlen</t>
  </si>
  <si>
    <t>Zellen</t>
  </si>
  <si>
    <t>Rechtschreibung</t>
  </si>
  <si>
    <t>Total</t>
  </si>
  <si>
    <t>Note</t>
  </si>
  <si>
    <t>Note gerundet</t>
  </si>
  <si>
    <t>Maria Anders</t>
  </si>
  <si>
    <t>Olivia Monti</t>
  </si>
  <si>
    <t>Elizabeth Brown</t>
  </si>
  <si>
    <t>Yang Wang</t>
  </si>
  <si>
    <t>Thomas Hardy</t>
  </si>
  <si>
    <t>Anna Grandi</t>
  </si>
  <si>
    <t>Laurence Lebihan</t>
  </si>
  <si>
    <t>Antonio Berbi</t>
  </si>
  <si>
    <t>Sven Ottlieb</t>
  </si>
  <si>
    <t>Elizabeth Lincoln</t>
  </si>
  <si>
    <t>Christina Berglund</t>
  </si>
  <si>
    <t>Victoria Ashworth</t>
  </si>
  <si>
    <t>Frédérique Citeaux</t>
  </si>
  <si>
    <t>Terry Hargreaves</t>
  </si>
  <si>
    <t>Janine Labrune</t>
  </si>
  <si>
    <t>Kalle Berglund</t>
  </si>
  <si>
    <t>Murray Soderholm</t>
  </si>
  <si>
    <t>Hanna Moos</t>
  </si>
  <si>
    <t>Berechnen Sie die Laufzeit in Sekunden:</t>
  </si>
  <si>
    <t>Runden Sie die Laufzeiten auf 10 Sekunden.</t>
  </si>
  <si>
    <t>Achtung: runden auf ganze Punkte!</t>
  </si>
  <si>
    <t>C R O S S L A U F   1 9 9 3</t>
  </si>
  <si>
    <t>NR</t>
  </si>
  <si>
    <t>NACHNAME</t>
  </si>
  <si>
    <t>VORNAME</t>
  </si>
  <si>
    <t>KLASSE</t>
  </si>
  <si>
    <t>LEHRER</t>
  </si>
  <si>
    <t>GESCHLECHT</t>
  </si>
  <si>
    <t>GEBURTSDATUM</t>
  </si>
  <si>
    <t>SPORTTAG</t>
  </si>
  <si>
    <t>LAUFZEIT</t>
  </si>
  <si>
    <t>LAUFZEIT in sec.</t>
  </si>
  <si>
    <t>LAUFZEIT gerundet</t>
  </si>
  <si>
    <t>PUNKTE</t>
  </si>
  <si>
    <t>Aebi</t>
  </si>
  <si>
    <t>Beat</t>
  </si>
  <si>
    <t>1b</t>
  </si>
  <si>
    <t>Schwizer</t>
  </si>
  <si>
    <t>m</t>
  </si>
  <si>
    <t>Montag</t>
  </si>
  <si>
    <t>Martin</t>
  </si>
  <si>
    <t>2f</t>
  </si>
  <si>
    <t>Freitag</t>
  </si>
  <si>
    <t>Aemisegger</t>
  </si>
  <si>
    <t>Urs</t>
  </si>
  <si>
    <t>2d</t>
  </si>
  <si>
    <t>Lippuner</t>
  </si>
  <si>
    <t>Mittwoch</t>
  </si>
  <si>
    <t>Agerer</t>
  </si>
  <si>
    <t>Bettina</t>
  </si>
  <si>
    <t>1a</t>
  </si>
  <si>
    <t>Reiser</t>
  </si>
  <si>
    <t>w</t>
  </si>
  <si>
    <t>Akkaya</t>
  </si>
  <si>
    <t>Kemal</t>
  </si>
  <si>
    <t>1e</t>
  </si>
  <si>
    <t>Alinjak</t>
  </si>
  <si>
    <t>Ivan</t>
  </si>
  <si>
    <t>2c</t>
  </si>
  <si>
    <t>Dienstag</t>
  </si>
  <si>
    <t>Allgäuer</t>
  </si>
  <si>
    <t>Kathrin</t>
  </si>
  <si>
    <t>1f</t>
  </si>
  <si>
    <t>Ammann</t>
  </si>
  <si>
    <t>Matthias</t>
  </si>
  <si>
    <t>Monika</t>
  </si>
  <si>
    <t>3f</t>
  </si>
  <si>
    <t>Andexlinger</t>
  </si>
  <si>
    <t>Vera</t>
  </si>
  <si>
    <t>Balzer</t>
  </si>
  <si>
    <t>Michael</t>
  </si>
  <si>
    <t>Bargetze</t>
  </si>
  <si>
    <t>Sandra</t>
  </si>
  <si>
    <t>3h</t>
  </si>
  <si>
    <t>Barras</t>
  </si>
  <si>
    <t>Monique</t>
  </si>
  <si>
    <t>1d</t>
  </si>
  <si>
    <t>Donnerstag</t>
  </si>
  <si>
    <t>Battaglia</t>
  </si>
  <si>
    <t>Patrizia</t>
  </si>
  <si>
    <t>Baumann</t>
  </si>
  <si>
    <t>Jenny</t>
  </si>
  <si>
    <t>Beck</t>
  </si>
  <si>
    <t>Belinda</t>
  </si>
  <si>
    <t>3d</t>
  </si>
  <si>
    <t>Claudio</t>
  </si>
  <si>
    <t>2e</t>
  </si>
  <si>
    <t>Esther</t>
  </si>
  <si>
    <t>Jürgen</t>
  </si>
  <si>
    <t>Roman</t>
  </si>
  <si>
    <t>Sonja</t>
  </si>
  <si>
    <t>3g</t>
  </si>
  <si>
    <t>Vivien</t>
  </si>
  <si>
    <t>Belleville</t>
  </si>
  <si>
    <t>Prisca</t>
  </si>
  <si>
    <t>Bellotto</t>
  </si>
  <si>
    <t>Mirca</t>
  </si>
  <si>
    <t>Berger</t>
  </si>
  <si>
    <t>Adrian</t>
  </si>
  <si>
    <t>Barbara</t>
  </si>
  <si>
    <t>Ruth</t>
  </si>
  <si>
    <t>3a</t>
  </si>
  <si>
    <t>Sandro</t>
  </si>
  <si>
    <t>Bernegger</t>
  </si>
  <si>
    <t>Marion</t>
  </si>
  <si>
    <t>2a</t>
  </si>
  <si>
    <t>Patric</t>
  </si>
  <si>
    <t>Berry</t>
  </si>
  <si>
    <t>Richard</t>
  </si>
  <si>
    <t>Biedermann</t>
  </si>
  <si>
    <t>Daniela</t>
  </si>
  <si>
    <t>Bischoff</t>
  </si>
  <si>
    <t>Stefan</t>
  </si>
  <si>
    <t>Bislin</t>
  </si>
  <si>
    <t>Simon</t>
  </si>
  <si>
    <t>Bitgen</t>
  </si>
  <si>
    <t>Remziye</t>
  </si>
  <si>
    <t>Blasi</t>
  </si>
  <si>
    <t>Ylenia</t>
  </si>
  <si>
    <t>Bokstaller</t>
  </si>
  <si>
    <t>Mathias</t>
  </si>
  <si>
    <t>Bonvecchio</t>
  </si>
  <si>
    <t>Brendle</t>
  </si>
  <si>
    <t>Cornelia</t>
  </si>
  <si>
    <t>Karin</t>
  </si>
  <si>
    <t>Brenner</t>
  </si>
  <si>
    <t>Büchel</t>
  </si>
  <si>
    <t>Carina</t>
  </si>
  <si>
    <t>Marco</t>
  </si>
  <si>
    <t>Veronika</t>
  </si>
  <si>
    <t>Bühler</t>
  </si>
  <si>
    <t>Yvonne</t>
  </si>
  <si>
    <t>Burkhalter</t>
  </si>
  <si>
    <t>Cêdric</t>
  </si>
  <si>
    <t>1c</t>
  </si>
  <si>
    <t>Buschor</t>
  </si>
  <si>
    <t>Manuela</t>
  </si>
  <si>
    <t>Candreia</t>
  </si>
  <si>
    <t>Judith</t>
  </si>
  <si>
    <t>Casale</t>
  </si>
  <si>
    <t>Carmelo</t>
  </si>
  <si>
    <t>Casanova</t>
  </si>
  <si>
    <t>Regula</t>
  </si>
  <si>
    <t>D'Angeli</t>
  </si>
  <si>
    <t>Loredana</t>
  </si>
  <si>
    <t>Damianou</t>
  </si>
  <si>
    <t>Dehedin</t>
  </si>
  <si>
    <t>Frederic</t>
  </si>
  <si>
    <t>Di Benedetto</t>
  </si>
  <si>
    <t>Stefanie</t>
  </si>
  <si>
    <t>Dietrich</t>
  </si>
  <si>
    <t>Katrin</t>
  </si>
  <si>
    <t>Dinner</t>
  </si>
  <si>
    <t>Isabelle</t>
  </si>
  <si>
    <t>Donatz</t>
  </si>
  <si>
    <t>Serge</t>
  </si>
  <si>
    <t>Düsel</t>
  </si>
  <si>
    <t>Eberle</t>
  </si>
  <si>
    <t>Nadja</t>
  </si>
  <si>
    <t>Peter</t>
  </si>
  <si>
    <t>Eggenberger</t>
  </si>
  <si>
    <t>Marlies</t>
  </si>
  <si>
    <t>Egger</t>
  </si>
  <si>
    <t>Daniel</t>
  </si>
  <si>
    <t>Eichmann</t>
  </si>
  <si>
    <t>Nicole</t>
  </si>
  <si>
    <t>Ender</t>
  </si>
  <si>
    <t>Petra</t>
  </si>
  <si>
    <t>Felder</t>
  </si>
  <si>
    <t>Tanja</t>
  </si>
  <si>
    <t>Fetz</t>
  </si>
  <si>
    <t>Fischer</t>
  </si>
  <si>
    <t>Foser</t>
  </si>
  <si>
    <t>Frick</t>
  </si>
  <si>
    <t>Johannes</t>
  </si>
  <si>
    <t>Mario</t>
  </si>
  <si>
    <t>Susannne</t>
  </si>
  <si>
    <t>Thomas</t>
  </si>
  <si>
    <t>Wenzel</t>
  </si>
  <si>
    <t>Frommelt</t>
  </si>
  <si>
    <t>Diana</t>
  </si>
  <si>
    <t>Roland</t>
  </si>
  <si>
    <t>Fuchs</t>
  </si>
  <si>
    <t>Patrick</t>
  </si>
  <si>
    <t>Sven</t>
  </si>
  <si>
    <t>Gabathuler</t>
  </si>
  <si>
    <t>Pascal</t>
  </si>
  <si>
    <t>Galiagusis</t>
  </si>
  <si>
    <t>Helena</t>
  </si>
  <si>
    <t>Gallo</t>
  </si>
  <si>
    <t>Mischel</t>
  </si>
  <si>
    <t>Gantenbein</t>
  </si>
  <si>
    <t>Roger</t>
  </si>
  <si>
    <t>Gassner</t>
  </si>
  <si>
    <t>Arno</t>
  </si>
  <si>
    <t>Claudia</t>
  </si>
  <si>
    <t>Dieter</t>
  </si>
  <si>
    <t>Gottfried</t>
  </si>
  <si>
    <t>Gaug</t>
  </si>
  <si>
    <t>Geel</t>
  </si>
  <si>
    <t>Gerner</t>
  </si>
  <si>
    <t>Andreas</t>
  </si>
  <si>
    <t>Renate</t>
  </si>
  <si>
    <t>Giacommelli</t>
  </si>
  <si>
    <t>Gloor</t>
  </si>
  <si>
    <t>Christian</t>
  </si>
  <si>
    <t>Göldi</t>
  </si>
  <si>
    <t>Grande</t>
  </si>
  <si>
    <t>Isabel</t>
  </si>
  <si>
    <t>Graziano</t>
  </si>
  <si>
    <t>Carmelina</t>
  </si>
  <si>
    <t>Greuter</t>
  </si>
  <si>
    <t>Gunsch</t>
  </si>
  <si>
    <t>Sabine</t>
  </si>
  <si>
    <t>Güpfert</t>
  </si>
  <si>
    <t>Gygax</t>
  </si>
  <si>
    <t>Susanne</t>
  </si>
  <si>
    <t>Hagmann</t>
  </si>
  <si>
    <t>Hanselmann</t>
  </si>
  <si>
    <t>Helen</t>
  </si>
  <si>
    <t>Hardegger</t>
  </si>
  <si>
    <t>Harrer</t>
  </si>
  <si>
    <t>Hasler</t>
  </si>
  <si>
    <t>Dietmar</t>
  </si>
  <si>
    <t>Heeb</t>
  </si>
  <si>
    <t>Hefti</t>
  </si>
  <si>
    <t>Brigitte</t>
  </si>
  <si>
    <t>Heidegger</t>
  </si>
  <si>
    <t>Moritz</t>
  </si>
  <si>
    <t>Heinemeyer</t>
  </si>
  <si>
    <t>Tobias</t>
  </si>
  <si>
    <t>Hermann</t>
  </si>
  <si>
    <t>Herzog</t>
  </si>
  <si>
    <t>Hilbe</t>
  </si>
  <si>
    <t>Evelyne</t>
  </si>
  <si>
    <t>Hitz</t>
  </si>
  <si>
    <t>Martina</t>
  </si>
  <si>
    <t>Hobi</t>
  </si>
  <si>
    <t>Silvia</t>
  </si>
  <si>
    <t>Hofmänner</t>
  </si>
  <si>
    <t>Kurt</t>
  </si>
  <si>
    <t>Huber</t>
  </si>
  <si>
    <t>Melanie</t>
  </si>
  <si>
    <t>Hürlimann</t>
  </si>
  <si>
    <t>Markus</t>
  </si>
  <si>
    <t>Inhelder</t>
  </si>
  <si>
    <t>Iten</t>
  </si>
  <si>
    <t>Ivanic</t>
  </si>
  <si>
    <t>Susi</t>
  </si>
  <si>
    <t>Jecklin</t>
  </si>
  <si>
    <t>Jungi</t>
  </si>
  <si>
    <t>Anita</t>
  </si>
  <si>
    <t>Kaiser</t>
  </si>
  <si>
    <t>Florian</t>
  </si>
  <si>
    <t>Kaufmann</t>
  </si>
  <si>
    <t>Catherine</t>
  </si>
  <si>
    <t>Clarissa</t>
  </si>
  <si>
    <t>Vanessa</t>
  </si>
  <si>
    <t>Keller</t>
  </si>
  <si>
    <t>Carmen</t>
  </si>
  <si>
    <t>Kesseli</t>
  </si>
  <si>
    <t>Jaqueline</t>
  </si>
  <si>
    <t>Kieber</t>
  </si>
  <si>
    <t>Evelyn</t>
  </si>
  <si>
    <t>Kind</t>
  </si>
  <si>
    <t>Rebecca</t>
  </si>
  <si>
    <t>Kindle</t>
  </si>
  <si>
    <t>Knöpfel</t>
  </si>
  <si>
    <t>Kotsis</t>
  </si>
  <si>
    <t>Kowalski</t>
  </si>
  <si>
    <t>Miriam</t>
  </si>
  <si>
    <t>Kranz</t>
  </si>
  <si>
    <t>Kerstin</t>
  </si>
  <si>
    <t>Küng</t>
  </si>
  <si>
    <t>Ramon</t>
  </si>
  <si>
    <t>Lang</t>
  </si>
  <si>
    <t>Rainer</t>
  </si>
  <si>
    <t>Lardi</t>
  </si>
  <si>
    <t>Lenherr</t>
  </si>
  <si>
    <t>Ralf</t>
  </si>
  <si>
    <t>Leone</t>
  </si>
  <si>
    <t>Sonia</t>
  </si>
  <si>
    <t>Loacker</t>
  </si>
  <si>
    <t>Lüttgen</t>
  </si>
  <si>
    <t>Bianca</t>
  </si>
  <si>
    <t>Majal</t>
  </si>
  <si>
    <t>Marock</t>
  </si>
  <si>
    <t>Laetitia</t>
  </si>
  <si>
    <t>Marty</t>
  </si>
  <si>
    <t>Bruno</t>
  </si>
  <si>
    <t>Marxer</t>
  </si>
  <si>
    <t>Andrea</t>
  </si>
  <si>
    <t>Frank</t>
  </si>
  <si>
    <t>Heike</t>
  </si>
  <si>
    <t>Mascetti</t>
  </si>
  <si>
    <t>Marc</t>
  </si>
  <si>
    <t>Matt</t>
  </si>
  <si>
    <t>Reinhard</t>
  </si>
  <si>
    <t>Uwe</t>
  </si>
  <si>
    <t>Mayerhofer</t>
  </si>
  <si>
    <t>Dagmar</t>
  </si>
  <si>
    <t>Mazzotta</t>
  </si>
  <si>
    <t>Marilena</t>
  </si>
  <si>
    <t>Meier</t>
  </si>
  <si>
    <t>Franziska</t>
  </si>
  <si>
    <t>Meli</t>
  </si>
  <si>
    <t>Patrik</t>
  </si>
  <si>
    <t>Morger</t>
  </si>
  <si>
    <t>Heidi</t>
  </si>
  <si>
    <t>Mörtl</t>
  </si>
  <si>
    <t>Moser</t>
  </si>
  <si>
    <t>Eliane</t>
  </si>
  <si>
    <t>Müller</t>
  </si>
  <si>
    <t>Alexander</t>
  </si>
  <si>
    <t>Mündle</t>
  </si>
  <si>
    <t>Näff</t>
  </si>
  <si>
    <t>Andrew</t>
  </si>
  <si>
    <t>Näscher</t>
  </si>
  <si>
    <t>Nguyen</t>
  </si>
  <si>
    <t>Lieu</t>
  </si>
  <si>
    <t>Nigg</t>
  </si>
  <si>
    <t>Nadine</t>
  </si>
  <si>
    <t>Nutt</t>
  </si>
  <si>
    <t>Myriam</t>
  </si>
  <si>
    <t>Oberholzer</t>
  </si>
  <si>
    <t>Fabia</t>
  </si>
  <si>
    <t>Oberhuber</t>
  </si>
  <si>
    <t>Stephan</t>
  </si>
  <si>
    <t>Oehri</t>
  </si>
  <si>
    <t>Valérie</t>
  </si>
  <si>
    <t>Oehry</t>
  </si>
  <si>
    <t>Oezsu</t>
  </si>
  <si>
    <t>Banu</t>
  </si>
  <si>
    <t>Ogg</t>
  </si>
  <si>
    <t>Janine</t>
  </si>
  <si>
    <t>Padun</t>
  </si>
  <si>
    <t>Pirchl</t>
  </si>
  <si>
    <t>Pompilii</t>
  </si>
  <si>
    <t>Puopolo</t>
  </si>
  <si>
    <t>Pino</t>
  </si>
  <si>
    <t>Pürstl</t>
  </si>
  <si>
    <t>Marianne</t>
  </si>
  <si>
    <t>Quirici</t>
  </si>
  <si>
    <t>Rehfeld</t>
  </si>
  <si>
    <t>Ute</t>
  </si>
  <si>
    <t>Reich</t>
  </si>
  <si>
    <t>Reichen</t>
  </si>
  <si>
    <t>Rhyner</t>
  </si>
  <si>
    <t>Nora</t>
  </si>
  <si>
    <t>Rissi</t>
  </si>
  <si>
    <t>Ritter</t>
  </si>
  <si>
    <t>Rohner</t>
  </si>
  <si>
    <t>Rosselet</t>
  </si>
  <si>
    <t>Simone</t>
  </si>
  <si>
    <t>Roth</t>
  </si>
  <si>
    <t>Nathalie</t>
  </si>
  <si>
    <t>Rüdisühli</t>
  </si>
  <si>
    <t>Salzgeber</t>
  </si>
  <si>
    <t>Sauter</t>
  </si>
  <si>
    <t>Saxer</t>
  </si>
  <si>
    <t>Gabi</t>
  </si>
  <si>
    <t>Schädler</t>
  </si>
  <si>
    <t>Tamara</t>
  </si>
  <si>
    <t>Schenk</t>
  </si>
  <si>
    <t>Scherrer</t>
  </si>
  <si>
    <t>Schierscher</t>
  </si>
  <si>
    <t>Wolfgang</t>
  </si>
  <si>
    <t>Schlegel</t>
  </si>
  <si>
    <t>Schmellentin</t>
  </si>
  <si>
    <t>Schraner</t>
  </si>
  <si>
    <t>Schwendener</t>
  </si>
  <si>
    <t>Alex</t>
  </si>
  <si>
    <t>Hans</t>
  </si>
  <si>
    <t>Raphael</t>
  </si>
  <si>
    <t>Seifert</t>
  </si>
  <si>
    <t>Senn</t>
  </si>
  <si>
    <t>Astrid</t>
  </si>
  <si>
    <t>Softic</t>
  </si>
  <si>
    <t>Jasmin</t>
  </si>
  <si>
    <t>Sohler</t>
  </si>
  <si>
    <t>Marietta</t>
  </si>
  <si>
    <t>Sprenger</t>
  </si>
  <si>
    <t>Steger</t>
  </si>
  <si>
    <t>Steiner</t>
  </si>
  <si>
    <t>Stocker</t>
  </si>
  <si>
    <t>Stoop</t>
  </si>
  <si>
    <t>Chris</t>
  </si>
  <si>
    <t>Stricker</t>
  </si>
  <si>
    <t>Studer</t>
  </si>
  <si>
    <t>Mirjam</t>
  </si>
  <si>
    <t>Telser</t>
  </si>
  <si>
    <t>Thoma</t>
  </si>
  <si>
    <t>Thöny</t>
  </si>
  <si>
    <t>Tinner</t>
  </si>
  <si>
    <t>Christof</t>
  </si>
  <si>
    <t>Tischhauser</t>
  </si>
  <si>
    <t>Michèle</t>
  </si>
  <si>
    <t>Traversa</t>
  </si>
  <si>
    <t>Christine</t>
  </si>
  <si>
    <t>Troxler</t>
  </si>
  <si>
    <t>Tschütscher</t>
  </si>
  <si>
    <t>Unteregger</t>
  </si>
  <si>
    <t>Ruben</t>
  </si>
  <si>
    <t>Urfer</t>
  </si>
  <si>
    <t>Vaccariello</t>
  </si>
  <si>
    <t>Van Lenthe</t>
  </si>
  <si>
    <t>Ronald</t>
  </si>
  <si>
    <t>Vedana</t>
  </si>
  <si>
    <t>Ursula</t>
  </si>
  <si>
    <t>Vetsch</t>
  </si>
  <si>
    <t>Visintainer</t>
  </si>
  <si>
    <t>Romano</t>
  </si>
  <si>
    <t>Vlcek</t>
  </si>
  <si>
    <t>Vogt</t>
  </si>
  <si>
    <t>Angelika</t>
  </si>
  <si>
    <t>Maria</t>
  </si>
  <si>
    <t>Walser</t>
  </si>
  <si>
    <t>Mark</t>
  </si>
  <si>
    <t>Walt</t>
  </si>
  <si>
    <t>Weder</t>
  </si>
  <si>
    <t>Wenaweser</t>
  </si>
  <si>
    <t>Arthur</t>
  </si>
  <si>
    <t>Ines</t>
  </si>
  <si>
    <t>Wille</t>
  </si>
  <si>
    <t>Ivo</t>
  </si>
  <si>
    <t>Wögerer</t>
  </si>
  <si>
    <t>Edi</t>
  </si>
  <si>
    <t>Wohlwend</t>
  </si>
  <si>
    <t>Yildiz</t>
  </si>
  <si>
    <t>Danis</t>
  </si>
  <si>
    <t>Zadravec</t>
  </si>
  <si>
    <t>Dijana</t>
  </si>
  <si>
    <t>Zeeb</t>
  </si>
  <si>
    <t>Zilian</t>
  </si>
  <si>
    <t>Natascha</t>
  </si>
  <si>
    <t>Artikelname</t>
  </si>
  <si>
    <t>Liefereinheit</t>
  </si>
  <si>
    <t>Einzelpreis</t>
  </si>
  <si>
    <t>Rabatt</t>
  </si>
  <si>
    <t>Preis</t>
  </si>
  <si>
    <t>Assamtee</t>
  </si>
  <si>
    <t>10 Kartons x 20 Beutel</t>
  </si>
  <si>
    <t>Chang Bier</t>
  </si>
  <si>
    <t>24 550ml-Flaschen</t>
  </si>
  <si>
    <t>Anissirup</t>
  </si>
  <si>
    <t>12 550ml-Flaschen</t>
  </si>
  <si>
    <t>Chef Anton's Cajun Gewürz</t>
  </si>
  <si>
    <t>48 150ml-Gläser</t>
  </si>
  <si>
    <t>Chef Anton's Gumbo Mix</t>
  </si>
  <si>
    <t>36 Kartons</t>
  </si>
  <si>
    <t>Omas Brombeermarmelade</t>
  </si>
  <si>
    <t>12 350ml-Gläser</t>
  </si>
  <si>
    <t>Uncle Bob's Organic Dried Pears</t>
  </si>
  <si>
    <t>12 500g-Packungen</t>
  </si>
  <si>
    <t>Nordwest Preiselbeeren</t>
  </si>
  <si>
    <t>12 550ml-Gläser</t>
  </si>
  <si>
    <t>Mishi Kobe Rindfleisch</t>
  </si>
  <si>
    <t>18 500g-Packungen</t>
  </si>
  <si>
    <t>Ikura</t>
  </si>
  <si>
    <t>12 200ml-Gläser</t>
  </si>
  <si>
    <t>Queso Cabrales</t>
  </si>
  <si>
    <t>1kg-Packung</t>
  </si>
  <si>
    <t>Queso Manchego La Pastora</t>
  </si>
  <si>
    <t>10 500g-Packungen</t>
  </si>
  <si>
    <t>Kelp Algen</t>
  </si>
  <si>
    <t>2kg-Karton</t>
  </si>
  <si>
    <t>Tofu</t>
  </si>
  <si>
    <t>40 100g-Packungen</t>
  </si>
  <si>
    <t>Genen Shouyu Sojasauce</t>
  </si>
  <si>
    <t>24 250ml-Flaschen</t>
  </si>
  <si>
    <t>Pavlova Schaumgebäck</t>
  </si>
  <si>
    <t>32 500g-Kartons</t>
  </si>
  <si>
    <t>Alice Mutton</t>
  </si>
  <si>
    <t>20 1kg-Dosen</t>
  </si>
  <si>
    <t>Carnarvon Garnelen</t>
  </si>
  <si>
    <t>16kg-Paket</t>
  </si>
  <si>
    <t>Teatime Chocolate Biscuits</t>
  </si>
  <si>
    <t>10 Kartons x 12 Stück</t>
  </si>
  <si>
    <t>Sir Rodney's Marmelade</t>
  </si>
  <si>
    <t>30 Geschenkkartons</t>
  </si>
  <si>
    <t>Sir Rodney's Plum Pudding</t>
  </si>
  <si>
    <t>24 Packungen x 4 Stück</t>
  </si>
  <si>
    <t>Gustaf's Knäckebröd</t>
  </si>
  <si>
    <t>24 500g-Packungen</t>
  </si>
  <si>
    <t>Kräcker</t>
  </si>
  <si>
    <t>12 250g-Packungen</t>
  </si>
  <si>
    <t>Guarana</t>
  </si>
  <si>
    <t>12 355ml-Dosen</t>
  </si>
  <si>
    <t>NuNuCa Nuss-Nougat-Creme</t>
  </si>
  <si>
    <t>20 450g-Gläser</t>
  </si>
  <si>
    <t>Gumbär Gummibärchen</t>
  </si>
  <si>
    <t>100 250g-Tüten</t>
  </si>
  <si>
    <t>Schoggi Schokolade</t>
  </si>
  <si>
    <t>100 100g-Tafeln</t>
  </si>
  <si>
    <t>Rössle Sauerkraut</t>
  </si>
  <si>
    <t>25 825g-Dosen</t>
  </si>
  <si>
    <t>Thüringer Rostbratwurst</t>
  </si>
  <si>
    <t>50 Beutel x 30 Würste</t>
  </si>
  <si>
    <t>Nord-Ost Matjeshering</t>
  </si>
  <si>
    <t>10 200g-Gläser</t>
  </si>
  <si>
    <t>Gorgonzola Telino</t>
  </si>
  <si>
    <t>12 100g-Packungen</t>
  </si>
  <si>
    <t>Mascarpone Fabioli</t>
  </si>
  <si>
    <t>24 200g-Packungen</t>
  </si>
  <si>
    <t>Ziegenkäse</t>
  </si>
  <si>
    <t>500 g</t>
  </si>
  <si>
    <t>Sasquatch Ale</t>
  </si>
  <si>
    <t>Steeleye Stout</t>
  </si>
  <si>
    <t>Eingelegte Heringe</t>
  </si>
  <si>
    <t>24 250g-Gläser</t>
  </si>
  <si>
    <t>Gravad Lachs</t>
  </si>
  <si>
    <t>Bordeauxwein</t>
  </si>
  <si>
    <t>12 75cl-Flaschen</t>
  </si>
  <si>
    <t>Chartreuse verte (Likör)</t>
  </si>
  <si>
    <t>750 cc pro Flasche</t>
  </si>
  <si>
    <t>Boston Krabbenfleisch</t>
  </si>
  <si>
    <t>24 100ml-Dosen</t>
  </si>
  <si>
    <t>Jack's New England Clam Chowder</t>
  </si>
  <si>
    <t>12 550ml-Dosen</t>
  </si>
  <si>
    <t>Singapore Nudeln</t>
  </si>
  <si>
    <t>32 1kg-Packungen</t>
  </si>
  <si>
    <t>Herz Kaffee</t>
  </si>
  <si>
    <t>16 500g-Dosen</t>
  </si>
  <si>
    <t>Malacca Brauner Zucker</t>
  </si>
  <si>
    <t>20 2kg-Tüten</t>
  </si>
  <si>
    <t>Røgede sild</t>
  </si>
  <si>
    <t>Salzheringe</t>
  </si>
  <si>
    <t>4 450g-Gläser</t>
  </si>
  <si>
    <t>Zaanse Kekse</t>
  </si>
  <si>
    <t>10 100g-Kartons</t>
  </si>
  <si>
    <t>Holländische Schokolade</t>
  </si>
  <si>
    <t>10 Packungen</t>
  </si>
  <si>
    <t>Lakritz</t>
  </si>
  <si>
    <t>24 50g-Packungen</t>
  </si>
  <si>
    <t>Weisse Schokolade</t>
  </si>
  <si>
    <t>12 100g-Riegel</t>
  </si>
  <si>
    <t>Datteln</t>
  </si>
  <si>
    <t>50 300g-Packungen</t>
  </si>
  <si>
    <t>Blätterteig Mischung</t>
  </si>
  <si>
    <t>16 2kg-Kartons</t>
  </si>
  <si>
    <t>Perth Fleischpasteten</t>
  </si>
  <si>
    <t>48 Stück</t>
  </si>
  <si>
    <t>Tourtière</t>
  </si>
  <si>
    <t>16 Pasteten</t>
  </si>
  <si>
    <t>Pâté chinois</t>
  </si>
  <si>
    <t>24 Kartons x 2 Pasteten</t>
  </si>
  <si>
    <t>Gnocchi di nonna Alice</t>
  </si>
  <si>
    <t>24 250g-Packungen</t>
  </si>
  <si>
    <t>Ravioli Angelo</t>
  </si>
  <si>
    <t>Escargots de Bourgogne</t>
  </si>
  <si>
    <t>24 Stück</t>
  </si>
  <si>
    <t>Raclette Courdavault</t>
  </si>
  <si>
    <t>5kg-Stück</t>
  </si>
  <si>
    <t>Camembert Pierrot</t>
  </si>
  <si>
    <t>15 300g-Stücke</t>
  </si>
  <si>
    <t>Ahornsirup</t>
  </si>
  <si>
    <t>24 500ml-Flaschen</t>
  </si>
  <si>
    <t>Tarte au sucre</t>
  </si>
  <si>
    <t>48 Törtchen</t>
  </si>
  <si>
    <t>Vegie-Brotaufstrich</t>
  </si>
  <si>
    <t>15 625g-Gläser</t>
  </si>
  <si>
    <t>Wimmers gute Semmelknödel</t>
  </si>
  <si>
    <t>20 Beutel x 4 Stück</t>
  </si>
  <si>
    <t>Louisiana Fiery Hot Pepper Sauce</t>
  </si>
  <si>
    <t>32 350ml-Flaschen</t>
  </si>
  <si>
    <t>Louisiana Hot Spiced Okra</t>
  </si>
  <si>
    <t>24 350ml-Gläser</t>
  </si>
  <si>
    <t>Laughing Lumberjack Lager</t>
  </si>
  <si>
    <t>Scottish Longbreads</t>
  </si>
  <si>
    <t>10 Kartons x 8 Stück</t>
  </si>
  <si>
    <t>Gudbrandsdals Käse</t>
  </si>
  <si>
    <t>10kg-Paket</t>
  </si>
  <si>
    <t>Outback Lager</t>
  </si>
  <si>
    <t>24 355ml-Flaschen</t>
  </si>
  <si>
    <t>Fløtemysost</t>
  </si>
  <si>
    <t>Mozzarella di Giovanni</t>
  </si>
  <si>
    <t>Röd Kaviar</t>
  </si>
  <si>
    <t>24 150g-Gläser</t>
  </si>
  <si>
    <t>Longlife Tofu</t>
  </si>
  <si>
    <t>Rhönbräu Klosterbier</t>
  </si>
  <si>
    <t>24 0,5l-Flaschen</t>
  </si>
  <si>
    <t>Cloudberry Likör</t>
  </si>
  <si>
    <t>500ml</t>
  </si>
  <si>
    <t>Original Frankfurter Grüne Sosse</t>
  </si>
  <si>
    <t>12 Kartons</t>
  </si>
  <si>
    <t>Füllen Sie die grauen Flächen mit entsprechenden Formeln aus.</t>
  </si>
  <si>
    <t>Dabei sollen die Umsätze auf 1'000 Franken genau ausgerechnet werden (Runden).</t>
  </si>
  <si>
    <t>Vertreter-Verkäufe nach Produkten, Kunden und Umsatz</t>
  </si>
  <si>
    <t>Vertreter</t>
  </si>
  <si>
    <t>Kunde</t>
  </si>
  <si>
    <t>Produkt</t>
  </si>
  <si>
    <t>Stück</t>
  </si>
  <si>
    <t>Umsatz</t>
  </si>
  <si>
    <t>Ums'anteil</t>
  </si>
  <si>
    <t>Rolf Meister</t>
  </si>
  <si>
    <t>Müller AG</t>
  </si>
  <si>
    <t>Printerpapier</t>
  </si>
  <si>
    <t>Susanne Ziegler</t>
  </si>
  <si>
    <t>Mosimann &amp; Furrer</t>
  </si>
  <si>
    <t>Etiketten</t>
  </si>
  <si>
    <t>Markus Loosli</t>
  </si>
  <si>
    <t>Salzmann und Co.</t>
  </si>
  <si>
    <t>Toner</t>
  </si>
  <si>
    <t>Mario Landolt</t>
  </si>
  <si>
    <t>Max Meisterhans</t>
  </si>
  <si>
    <t>Monitor</t>
  </si>
  <si>
    <t>Kullmann Werke AG</t>
  </si>
  <si>
    <t>Ganzzahlig runden</t>
  </si>
  <si>
    <t>Auf 1 Nachkommastelle runden</t>
  </si>
  <si>
    <t>Auf 2 Nachkommastellen runden</t>
  </si>
  <si>
    <t>Auf 3 Nachkommastelle runden</t>
  </si>
  <si>
    <t>Auf 10er runden</t>
  </si>
  <si>
    <t>Auf 100er runden</t>
  </si>
  <si>
    <t>Auf 1000er runden</t>
  </si>
  <si>
    <t>andere Lösungen</t>
  </si>
  <si>
    <t>hier gibt es eine Differenz</t>
  </si>
  <si>
    <t>Was ist richtig? 8.075 wird auf 10 Rappen aufgerundet -&gt; Fehler bei VRUNDEN</t>
  </si>
  <si>
    <r>
      <t xml:space="preserve">Berechnen Sie den </t>
    </r>
    <r>
      <rPr>
        <b/>
        <sz val="12"/>
        <rFont val="Calibri"/>
        <family val="2"/>
        <scheme val="minor"/>
      </rPr>
      <t>Inventarwert</t>
    </r>
    <r>
      <rPr>
        <sz val="12"/>
        <rFont val="Calibri"/>
        <family val="2"/>
        <scheme val="minor"/>
      </rPr>
      <t xml:space="preserve"> und den </t>
    </r>
    <r>
      <rPr>
        <b/>
        <sz val="12"/>
        <rFont val="Calibri"/>
        <family val="2"/>
        <scheme val="minor"/>
      </rPr>
      <t>Bestand (in Liter)</t>
    </r>
    <r>
      <rPr>
        <sz val="12"/>
        <rFont val="Calibri"/>
        <family val="2"/>
        <scheme val="minor"/>
      </rPr>
      <t>.</t>
    </r>
  </si>
  <si>
    <t>oder</t>
  </si>
  <si>
    <t>= Laufzeit * 24 * 60 * 60</t>
  </si>
  <si>
    <t>=STUNDE(Laufzeit) * 3600 + MINUTE(Laufzeit) * 60 + SEKUNDE(Laufzeit)</t>
  </si>
  <si>
    <r>
      <rPr>
        <sz val="9"/>
        <rFont val="Arial"/>
        <family val="2"/>
      </rPr>
      <t>«Standard»</t>
    </r>
    <r>
      <rPr>
        <sz val="9"/>
        <rFont val="Calibri"/>
        <family val="2"/>
        <scheme val="minor"/>
      </rPr>
      <t xml:space="preserve"> umstellen</t>
    </r>
  </si>
  <si>
    <t>RUNDEN</t>
  </si>
  <si>
    <r>
      <t>=RUNDEN(</t>
    </r>
    <r>
      <rPr>
        <b/>
        <i/>
        <sz val="16"/>
        <color indexed="28"/>
        <rFont val="Calibri"/>
        <family val="2"/>
        <scheme val="minor"/>
      </rPr>
      <t>Zahl</t>
    </r>
    <r>
      <rPr>
        <b/>
        <i/>
        <sz val="16"/>
        <rFont val="Calibri"/>
        <family val="2"/>
        <scheme val="minor"/>
      </rPr>
      <t>;</t>
    </r>
    <r>
      <rPr>
        <b/>
        <i/>
        <sz val="16"/>
        <color indexed="12"/>
        <rFont val="Calibri"/>
        <family val="2"/>
        <scheme val="minor"/>
      </rPr>
      <t>Anzahl_Stellen</t>
    </r>
    <r>
      <rPr>
        <b/>
        <sz val="16"/>
        <rFont val="Calibri"/>
        <family val="2"/>
        <scheme val="minor"/>
      </rPr>
      <t>)</t>
    </r>
  </si>
  <si>
    <t>Zahl</t>
  </si>
  <si>
    <t>Auf Halbe runden</t>
  </si>
  <si>
    <t>Auf 5 Rappen runden</t>
  </si>
  <si>
    <t>Aufgabe</t>
  </si>
  <si>
    <t>Aufgaben</t>
  </si>
  <si>
    <r>
      <t xml:space="preserve">Bsp. </t>
    </r>
    <r>
      <rPr>
        <b/>
        <i/>
        <sz val="12"/>
        <rFont val="Calibri"/>
        <family val="2"/>
        <scheme val="minor"/>
      </rPr>
      <t>CHF  6'630.00</t>
    </r>
    <r>
      <rPr>
        <i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und</t>
    </r>
    <r>
      <rPr>
        <i/>
        <sz val="12"/>
        <rFont val="Calibri"/>
        <family val="2"/>
        <scheme val="minor"/>
      </rPr>
      <t xml:space="preserve"> </t>
    </r>
    <r>
      <rPr>
        <b/>
        <i/>
        <sz val="12"/>
        <rFont val="Calibri"/>
        <family val="2"/>
        <scheme val="minor"/>
      </rPr>
      <t>500 Liter</t>
    </r>
  </si>
  <si>
    <t>Geben Sie den Spalten Inventarwert und Bestand in Litern die entsprechenden Formate:.</t>
  </si>
  <si>
    <t>Berechnen Sie in der Zeile 28 die beiden Gesamtsummen. Dabei ist der gesamte Inventarwert</t>
  </si>
  <si>
    <t>auf ganze Fr. 1'000.00 und der Bestand auf ganze Hektoliter zu runden.</t>
  </si>
  <si>
    <t>C R O S S L A U F   20..</t>
  </si>
  <si>
    <r>
      <t xml:space="preserve">Für die Laufzeiten sind </t>
    </r>
    <r>
      <rPr>
        <b/>
        <sz val="12"/>
        <rFont val="Calibri"/>
        <family val="2"/>
        <scheme val="minor"/>
      </rPr>
      <t>ganze</t>
    </r>
    <r>
      <rPr>
        <sz val="12"/>
        <rFont val="Calibri"/>
        <family val="2"/>
        <scheme val="minor"/>
      </rPr>
      <t xml:space="preserve"> Punkte zu vergeben: =40'000 / gerundete LAUFZEIT</t>
    </r>
  </si>
  <si>
    <t>Achtung</t>
  </si>
  <si>
    <t>Sie müssen das Format auf</t>
  </si>
  <si>
    <t>Berechnen Sie den auf 5 Rappen gerundeten Preis pro Artikel.</t>
  </si>
  <si>
    <r>
      <rPr>
        <b/>
        <sz val="12"/>
        <rFont val="Calibri"/>
        <family val="2"/>
        <scheme val="minor"/>
      </rPr>
      <t xml:space="preserve">interessant: </t>
    </r>
    <r>
      <rPr>
        <sz val="12"/>
        <rFont val="Calibri"/>
        <family val="2"/>
        <scheme val="minor"/>
      </rPr>
      <t>den Umsatzanteil können Sie auch mit der Schnellanalyse machen.</t>
    </r>
  </si>
  <si>
    <t>Umsatzanteil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</si>
</sst>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Fr.&quot;\ * #,##0.00_ ;_ &quot;Fr.&quot;\ * \-#,##0.00_ ;_ &quot;Fr.&quot;\ * &quot;-&quot;??_ ;_ @_ "/>
    <numFmt numFmtId="165" formatCode="#,##0\ &quot;Liter&quot;"/>
    <numFmt numFmtId="166" formatCode="#,##0.000"/>
    <numFmt numFmtId="167" formatCode="#,##0.0000"/>
    <numFmt numFmtId="168" formatCode="#,##0.00000"/>
  </numFmts>
  <fonts count="43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0"/>
      <name val="Helv"/>
    </font>
    <font>
      <sz val="10"/>
      <name val="Geneva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indexed="9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sz val="9"/>
      <name val="Calibri"/>
      <family val="2"/>
      <scheme val="minor"/>
    </font>
    <font>
      <sz val="36"/>
      <color theme="3"/>
      <name val="Calibri Light"/>
      <family val="2"/>
      <scheme val="major"/>
    </font>
    <font>
      <b/>
      <sz val="16"/>
      <name val="Calibri"/>
      <family val="2"/>
      <scheme val="minor"/>
    </font>
    <font>
      <b/>
      <i/>
      <sz val="16"/>
      <color indexed="28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color theme="4"/>
      <name val="Calibri"/>
      <family val="2"/>
      <scheme val="minor"/>
    </font>
    <font>
      <b/>
      <i/>
      <sz val="12"/>
      <color theme="9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4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3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3" fillId="0" borderId="1" applyBorder="0">
      <alignment vertical="center"/>
    </xf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6" fillId="0" borderId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249">
    <xf numFmtId="0" fontId="0" fillId="0" borderId="0" xfId="0"/>
    <xf numFmtId="0" fontId="8" fillId="9" borderId="0" xfId="12" applyNumberFormat="1" applyFont="1" applyFill="1" applyBorder="1" applyProtection="1">
      <protection hidden="1"/>
    </xf>
    <xf numFmtId="0" fontId="9" fillId="9" borderId="0" xfId="12" applyNumberFormat="1" applyFont="1" applyFill="1" applyBorder="1" applyProtection="1">
      <protection hidden="1"/>
    </xf>
    <xf numFmtId="0" fontId="9" fillId="9" borderId="0" xfId="14" applyFont="1" applyFill="1" applyBorder="1">
      <alignment vertical="center"/>
    </xf>
    <xf numFmtId="0" fontId="10" fillId="8" borderId="0" xfId="0" applyFont="1" applyFill="1" applyAlignment="1">
      <alignment horizontal="left"/>
    </xf>
    <xf numFmtId="0" fontId="9" fillId="0" borderId="0" xfId="13" applyFont="1"/>
    <xf numFmtId="0" fontId="11" fillId="3" borderId="0" xfId="13" applyFont="1" applyFill="1" applyAlignment="1">
      <alignment horizontal="centerContinuous"/>
    </xf>
    <xf numFmtId="0" fontId="9" fillId="3" borderId="0" xfId="13" applyFont="1" applyFill="1" applyAlignment="1">
      <alignment horizontal="centerContinuous"/>
    </xf>
    <xf numFmtId="0" fontId="8" fillId="0" borderId="0" xfId="13" applyFont="1" applyFill="1" applyAlignment="1">
      <alignment horizontal="left"/>
    </xf>
    <xf numFmtId="0" fontId="9" fillId="0" borderId="0" xfId="13" applyFont="1" applyFill="1" applyAlignment="1">
      <alignment horizontal="left"/>
    </xf>
    <xf numFmtId="0" fontId="9" fillId="0" borderId="0" xfId="13" applyFont="1" applyFill="1" applyAlignment="1">
      <alignment horizontal="centerContinuous"/>
    </xf>
    <xf numFmtId="0" fontId="9" fillId="0" borderId="0" xfId="13" applyFont="1" applyFill="1" applyAlignment="1">
      <alignment horizontal="right"/>
    </xf>
    <xf numFmtId="0" fontId="8" fillId="0" borderId="2" xfId="13" applyFont="1" applyFill="1" applyBorder="1" applyAlignment="1">
      <alignment horizontal="left"/>
    </xf>
    <xf numFmtId="0" fontId="9" fillId="0" borderId="2" xfId="13" applyFont="1" applyFill="1" applyBorder="1" applyAlignment="1">
      <alignment horizontal="left"/>
    </xf>
    <xf numFmtId="0" fontId="8" fillId="0" borderId="2" xfId="13" quotePrefix="1" applyFont="1" applyFill="1" applyBorder="1" applyAlignment="1">
      <alignment horizontal="left"/>
    </xf>
    <xf numFmtId="0" fontId="8" fillId="0" borderId="2" xfId="13" quotePrefix="1" applyFont="1" applyFill="1" applyBorder="1" applyAlignment="1">
      <alignment horizontal="right"/>
    </xf>
    <xf numFmtId="0" fontId="9" fillId="0" borderId="2" xfId="13" applyFont="1" applyFill="1" applyBorder="1" applyAlignment="1">
      <alignment horizontal="right"/>
    </xf>
    <xf numFmtId="14" fontId="9" fillId="0" borderId="13" xfId="13" quotePrefix="1" applyNumberFormat="1" applyFont="1" applyFill="1" applyBorder="1" applyAlignment="1">
      <alignment horizontal="center"/>
    </xf>
    <xf numFmtId="1" fontId="9" fillId="0" borderId="13" xfId="13" applyNumberFormat="1" applyFont="1" applyBorder="1" applyAlignment="1">
      <alignment horizontal="left"/>
    </xf>
    <xf numFmtId="0" fontId="9" fillId="0" borderId="13" xfId="13" quotePrefix="1" applyFont="1" applyFill="1" applyBorder="1" applyAlignment="1">
      <alignment horizontal="left"/>
    </xf>
    <xf numFmtId="2" fontId="9" fillId="0" borderId="13" xfId="13" applyNumberFormat="1" applyFont="1" applyFill="1" applyBorder="1" applyAlignment="1">
      <alignment horizontal="right"/>
    </xf>
    <xf numFmtId="0" fontId="9" fillId="0" borderId="13" xfId="13" applyFont="1" applyFill="1" applyBorder="1" applyAlignment="1"/>
    <xf numFmtId="0" fontId="9" fillId="0" borderId="0" xfId="13" quotePrefix="1" applyFont="1" applyFill="1" applyBorder="1" applyAlignment="1">
      <alignment horizontal="left"/>
    </xf>
    <xf numFmtId="1" fontId="9" fillId="0" borderId="0" xfId="13" applyNumberFormat="1" applyFont="1" applyAlignment="1">
      <alignment horizontal="left"/>
    </xf>
    <xf numFmtId="0" fontId="9" fillId="0" borderId="0" xfId="13" applyFont="1" applyFill="1" applyBorder="1" applyAlignment="1"/>
    <xf numFmtId="2" fontId="9" fillId="0" borderId="0" xfId="13" applyNumberFormat="1" applyFont="1" applyFill="1" applyBorder="1" applyAlignment="1">
      <alignment horizontal="right"/>
    </xf>
    <xf numFmtId="2" fontId="9" fillId="0" borderId="0" xfId="13" quotePrefix="1" applyNumberFormat="1" applyFont="1" applyFill="1" applyBorder="1" applyAlignment="1">
      <alignment horizontal="right"/>
    </xf>
    <xf numFmtId="0" fontId="8" fillId="4" borderId="0" xfId="13" applyFont="1" applyFill="1" applyBorder="1" applyAlignment="1">
      <alignment horizontal="left"/>
    </xf>
    <xf numFmtId="1" fontId="9" fillId="4" borderId="0" xfId="13" applyNumberFormat="1" applyFont="1" applyFill="1" applyAlignment="1">
      <alignment horizontal="left"/>
    </xf>
    <xf numFmtId="0" fontId="9" fillId="4" borderId="0" xfId="13" applyFont="1" applyFill="1" applyBorder="1" applyAlignment="1"/>
    <xf numFmtId="2" fontId="9" fillId="4" borderId="0" xfId="13" applyNumberFormat="1" applyFont="1" applyFill="1" applyBorder="1" applyAlignment="1">
      <alignment horizontal="right"/>
    </xf>
    <xf numFmtId="2" fontId="9" fillId="4" borderId="0" xfId="13" quotePrefix="1" applyNumberFormat="1" applyFont="1" applyFill="1" applyBorder="1" applyAlignment="1">
      <alignment horizontal="right"/>
    </xf>
    <xf numFmtId="0" fontId="9" fillId="4" borderId="0" xfId="13" quotePrefix="1" applyFont="1" applyFill="1" applyBorder="1" applyAlignment="1">
      <alignment horizontal="left"/>
    </xf>
    <xf numFmtId="0" fontId="11" fillId="4" borderId="0" xfId="13" applyFont="1" applyFill="1" applyAlignment="1">
      <alignment horizontal="centerContinuous"/>
    </xf>
    <xf numFmtId="0" fontId="9" fillId="4" borderId="0" xfId="13" applyFont="1" applyFill="1" applyAlignment="1">
      <alignment horizontal="centerContinuous"/>
    </xf>
    <xf numFmtId="0" fontId="8" fillId="4" borderId="0" xfId="13" applyFont="1" applyFill="1" applyAlignment="1">
      <alignment horizontal="left"/>
    </xf>
    <xf numFmtId="0" fontId="9" fillId="4" borderId="0" xfId="13" applyFont="1" applyFill="1" applyAlignment="1">
      <alignment horizontal="left"/>
    </xf>
    <xf numFmtId="0" fontId="9" fillId="4" borderId="0" xfId="13" applyFont="1" applyFill="1" applyAlignment="1">
      <alignment horizontal="right"/>
    </xf>
    <xf numFmtId="0" fontId="8" fillId="4" borderId="2" xfId="13" applyFont="1" applyFill="1" applyBorder="1" applyAlignment="1">
      <alignment horizontal="left"/>
    </xf>
    <xf numFmtId="0" fontId="9" fillId="4" borderId="2" xfId="13" applyFont="1" applyFill="1" applyBorder="1" applyAlignment="1">
      <alignment horizontal="left"/>
    </xf>
    <xf numFmtId="0" fontId="8" fillId="4" borderId="2" xfId="13" quotePrefix="1" applyFont="1" applyFill="1" applyBorder="1" applyAlignment="1">
      <alignment horizontal="left"/>
    </xf>
    <xf numFmtId="0" fontId="8" fillId="4" borderId="2" xfId="13" quotePrefix="1" applyFont="1" applyFill="1" applyBorder="1" applyAlignment="1">
      <alignment horizontal="right"/>
    </xf>
    <xf numFmtId="0" fontId="9" fillId="4" borderId="2" xfId="13" applyFont="1" applyFill="1" applyBorder="1" applyAlignment="1">
      <alignment horizontal="right"/>
    </xf>
    <xf numFmtId="0" fontId="12" fillId="5" borderId="0" xfId="13" applyFont="1" applyFill="1" applyAlignment="1">
      <alignment horizontal="left"/>
    </xf>
    <xf numFmtId="0" fontId="12" fillId="5" borderId="0" xfId="13" applyFont="1" applyFill="1"/>
    <xf numFmtId="0" fontId="12" fillId="5" borderId="0" xfId="13" applyFont="1" applyFill="1" applyAlignment="1">
      <alignment horizontal="right"/>
    </xf>
    <xf numFmtId="14" fontId="9" fillId="4" borderId="0" xfId="13" quotePrefix="1" applyNumberFormat="1" applyFont="1" applyFill="1" applyBorder="1" applyAlignment="1">
      <alignment horizontal="left"/>
    </xf>
    <xf numFmtId="2" fontId="9" fillId="6" borderId="0" xfId="13" quotePrefix="1" applyNumberFormat="1" applyFont="1" applyFill="1" applyBorder="1" applyAlignment="1">
      <alignment horizontal="right"/>
    </xf>
    <xf numFmtId="0" fontId="9" fillId="0" borderId="0" xfId="13" applyFont="1" applyAlignment="1">
      <alignment horizontal="left"/>
    </xf>
    <xf numFmtId="0" fontId="9" fillId="0" borderId="0" xfId="13" applyFont="1" applyAlignment="1">
      <alignment horizontal="right"/>
    </xf>
    <xf numFmtId="0" fontId="13" fillId="0" borderId="0" xfId="13" applyFont="1"/>
    <xf numFmtId="0" fontId="10" fillId="9" borderId="0" xfId="9" applyFont="1" applyFill="1"/>
    <xf numFmtId="0" fontId="15" fillId="9" borderId="0" xfId="0" applyFont="1" applyFill="1"/>
    <xf numFmtId="164" fontId="15" fillId="9" borderId="0" xfId="9" applyNumberFormat="1" applyFont="1" applyFill="1" applyAlignment="1">
      <alignment horizontal="center"/>
    </xf>
    <xf numFmtId="0" fontId="15" fillId="9" borderId="0" xfId="9" applyFont="1" applyFill="1" applyAlignment="1">
      <alignment horizontal="center"/>
    </xf>
    <xf numFmtId="0" fontId="15" fillId="9" borderId="0" xfId="9" applyFont="1" applyFill="1"/>
    <xf numFmtId="0" fontId="15" fillId="0" borderId="0" xfId="9" applyFont="1" applyFill="1"/>
    <xf numFmtId="0" fontId="15" fillId="0" borderId="0" xfId="0" applyFont="1"/>
    <xf numFmtId="0" fontId="10" fillId="9" borderId="0" xfId="9" quotePrefix="1" applyFont="1" applyFill="1" applyAlignment="1">
      <alignment horizontal="right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8" borderId="0" xfId="0" applyFont="1" applyFill="1"/>
    <xf numFmtId="0" fontId="15" fillId="8" borderId="0" xfId="0" applyFont="1" applyFill="1" applyAlignment="1">
      <alignment horizontal="center"/>
    </xf>
    <xf numFmtId="0" fontId="21" fillId="8" borderId="0" xfId="0" applyFont="1" applyFill="1" applyAlignment="1">
      <alignment horizontal="center"/>
    </xf>
    <xf numFmtId="0" fontId="21" fillId="8" borderId="0" xfId="0" applyFont="1" applyFill="1"/>
    <xf numFmtId="164" fontId="15" fillId="8" borderId="0" xfId="0" applyNumberFormat="1" applyFont="1" applyFill="1"/>
    <xf numFmtId="164" fontId="15" fillId="8" borderId="3" xfId="19" applyFont="1" applyFill="1" applyBorder="1"/>
    <xf numFmtId="165" fontId="15" fillId="8" borderId="3" xfId="0" applyNumberFormat="1" applyFont="1" applyFill="1" applyBorder="1" applyAlignment="1">
      <alignment horizontal="right"/>
    </xf>
    <xf numFmtId="164" fontId="15" fillId="8" borderId="0" xfId="19" applyFont="1" applyFill="1"/>
    <xf numFmtId="0" fontId="15" fillId="8" borderId="0" xfId="0" applyFont="1" applyFill="1" applyAlignment="1">
      <alignment horizontal="right"/>
    </xf>
    <xf numFmtId="0" fontId="10" fillId="8" borderId="0" xfId="0" applyFont="1" applyFill="1" applyAlignment="1">
      <alignment horizontal="right"/>
    </xf>
    <xf numFmtId="164" fontId="15" fillId="8" borderId="4" xfId="19" applyFont="1" applyFill="1" applyBorder="1"/>
    <xf numFmtId="0" fontId="20" fillId="0" borderId="0" xfId="0" applyFont="1" applyAlignment="1"/>
    <xf numFmtId="0" fontId="22" fillId="0" borderId="0" xfId="0" applyFont="1"/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0" fontId="9" fillId="12" borderId="13" xfId="3" applyFont="1" applyFill="1" applyBorder="1"/>
    <xf numFmtId="0" fontId="20" fillId="9" borderId="0" xfId="9" applyNumberFormat="1" applyFont="1" applyFill="1"/>
    <xf numFmtId="0" fontId="22" fillId="9" borderId="0" xfId="0" applyFont="1" applyFill="1"/>
    <xf numFmtId="0" fontId="22" fillId="9" borderId="0" xfId="9" applyFont="1" applyFill="1"/>
    <xf numFmtId="164" fontId="22" fillId="9" borderId="0" xfId="9" applyNumberFormat="1" applyFont="1" applyFill="1"/>
    <xf numFmtId="0" fontId="22" fillId="0" borderId="0" xfId="9" applyFont="1"/>
    <xf numFmtId="0" fontId="22" fillId="0" borderId="0" xfId="8" applyFont="1"/>
    <xf numFmtId="0" fontId="23" fillId="0" borderId="0" xfId="8" applyFont="1"/>
    <xf numFmtId="0" fontId="20" fillId="9" borderId="0" xfId="9" applyFont="1" applyFill="1"/>
    <xf numFmtId="0" fontId="20" fillId="0" borderId="0" xfId="0" applyFont="1"/>
    <xf numFmtId="0" fontId="22" fillId="0" borderId="0" xfId="0" applyFont="1" applyAlignment="1"/>
    <xf numFmtId="0" fontId="23" fillId="0" borderId="0" xfId="0" applyFont="1"/>
    <xf numFmtId="0" fontId="20" fillId="9" borderId="0" xfId="9" applyFont="1" applyFill="1" applyAlignment="1"/>
    <xf numFmtId="0" fontId="22" fillId="9" borderId="0" xfId="9" applyFont="1" applyFill="1" applyAlignment="1">
      <alignment horizontal="center"/>
    </xf>
    <xf numFmtId="164" fontId="22" fillId="9" borderId="0" xfId="9" applyNumberFormat="1" applyFont="1" applyFill="1" applyAlignment="1">
      <alignment horizontal="center"/>
    </xf>
    <xf numFmtId="0" fontId="22" fillId="0" borderId="0" xfId="9" applyFont="1" applyFill="1"/>
    <xf numFmtId="14" fontId="22" fillId="0" borderId="0" xfId="0" applyNumberFormat="1" applyFont="1"/>
    <xf numFmtId="21" fontId="22" fillId="0" borderId="0" xfId="0" applyNumberFormat="1" applyFont="1"/>
    <xf numFmtId="0" fontId="24" fillId="0" borderId="0" xfId="0" applyFont="1" applyAlignment="1">
      <alignment horizontal="center"/>
    </xf>
    <xf numFmtId="0" fontId="15" fillId="11" borderId="0" xfId="0" applyFont="1" applyFill="1"/>
    <xf numFmtId="0" fontId="15" fillId="11" borderId="0" xfId="0" applyFont="1" applyFill="1" applyBorder="1"/>
    <xf numFmtId="0" fontId="15" fillId="11" borderId="0" xfId="0" quotePrefix="1" applyFont="1" applyFill="1"/>
    <xf numFmtId="0" fontId="10" fillId="11" borderId="0" xfId="0" applyNumberFormat="1" applyFont="1" applyFill="1" applyBorder="1" applyAlignment="1">
      <alignment horizontal="center"/>
    </xf>
    <xf numFmtId="0" fontId="17" fillId="11" borderId="0" xfId="0" applyFont="1" applyFill="1"/>
    <xf numFmtId="0" fontId="18" fillId="11" borderId="0" xfId="0" applyFont="1" applyFill="1"/>
    <xf numFmtId="0" fontId="15" fillId="11" borderId="0" xfId="0" applyNumberFormat="1" applyFont="1" applyFill="1"/>
    <xf numFmtId="0" fontId="25" fillId="11" borderId="0" xfId="20" applyFill="1" applyAlignment="1">
      <alignment horizontal="left"/>
    </xf>
    <xf numFmtId="0" fontId="26" fillId="11" borderId="0" xfId="0" quotePrefix="1" applyFont="1" applyFill="1" applyBorder="1"/>
    <xf numFmtId="168" fontId="15" fillId="11" borderId="0" xfId="0" applyNumberFormat="1" applyFont="1" applyFill="1"/>
    <xf numFmtId="0" fontId="30" fillId="11" borderId="0" xfId="0" applyFont="1" applyFill="1"/>
    <xf numFmtId="168" fontId="14" fillId="11" borderId="0" xfId="0" applyNumberFormat="1" applyFont="1" applyFill="1"/>
    <xf numFmtId="166" fontId="10" fillId="13" borderId="4" xfId="0" applyNumberFormat="1" applyFont="1" applyFill="1" applyBorder="1" applyAlignment="1" applyProtection="1">
      <alignment horizontal="center"/>
      <protection locked="0"/>
    </xf>
    <xf numFmtId="3" fontId="10" fillId="13" borderId="4" xfId="0" applyNumberFormat="1" applyFont="1" applyFill="1" applyBorder="1" applyAlignment="1" applyProtection="1">
      <alignment horizontal="center"/>
      <protection locked="0"/>
    </xf>
    <xf numFmtId="168" fontId="10" fillId="13" borderId="4" xfId="0" applyNumberFormat="1" applyFont="1" applyFill="1" applyBorder="1" applyAlignment="1" applyProtection="1">
      <alignment horizontal="center"/>
      <protection locked="0"/>
    </xf>
    <xf numFmtId="0" fontId="15" fillId="14" borderId="0" xfId="0" applyFont="1" applyFill="1"/>
    <xf numFmtId="166" fontId="31" fillId="14" borderId="0" xfId="0" applyNumberFormat="1" applyFont="1" applyFill="1"/>
    <xf numFmtId="0" fontId="31" fillId="14" borderId="0" xfId="0" applyFont="1" applyFill="1"/>
    <xf numFmtId="3" fontId="31" fillId="14" borderId="0" xfId="0" applyNumberFormat="1" applyFont="1" applyFill="1"/>
    <xf numFmtId="2" fontId="31" fillId="14" borderId="0" xfId="0" applyNumberFormat="1" applyFont="1" applyFill="1"/>
    <xf numFmtId="0" fontId="32" fillId="11" borderId="0" xfId="0" applyFont="1" applyFill="1"/>
    <xf numFmtId="0" fontId="19" fillId="11" borderId="0" xfId="0" applyFont="1" applyFill="1"/>
    <xf numFmtId="0" fontId="33" fillId="11" borderId="0" xfId="0" applyFont="1" applyFill="1"/>
    <xf numFmtId="0" fontId="34" fillId="11" borderId="0" xfId="0" applyFont="1" applyFill="1"/>
    <xf numFmtId="167" fontId="35" fillId="11" borderId="4" xfId="0" applyNumberFormat="1" applyFont="1" applyFill="1" applyBorder="1" applyAlignment="1" applyProtection="1">
      <alignment horizontal="right" vertical="center"/>
      <protection locked="0"/>
    </xf>
    <xf numFmtId="167" fontId="36" fillId="11" borderId="4" xfId="0" applyNumberFormat="1" applyFont="1" applyFill="1" applyBorder="1" applyAlignment="1" applyProtection="1">
      <alignment horizontal="right" vertical="center"/>
      <protection locked="0"/>
    </xf>
    <xf numFmtId="3" fontId="15" fillId="8" borderId="0" xfId="0" applyNumberFormat="1" applyFont="1" applyFill="1" applyAlignment="1">
      <alignment horizontal="right"/>
    </xf>
    <xf numFmtId="0" fontId="10" fillId="9" borderId="0" xfId="9" quotePrefix="1" applyFont="1" applyFill="1" applyAlignment="1">
      <alignment horizontal="left" indent="5"/>
    </xf>
    <xf numFmtId="0" fontId="10" fillId="9" borderId="0" xfId="9" applyFont="1" applyFill="1" applyAlignment="1">
      <alignment horizontal="left" indent="5"/>
    </xf>
    <xf numFmtId="0" fontId="15" fillId="0" borderId="14" xfId="0" applyFont="1" applyFill="1" applyBorder="1"/>
    <xf numFmtId="0" fontId="15" fillId="0" borderId="14" xfId="0" applyFont="1" applyFill="1" applyBorder="1" applyAlignment="1">
      <alignment horizontal="center"/>
    </xf>
    <xf numFmtId="0" fontId="15" fillId="10" borderId="14" xfId="0" applyFont="1" applyFill="1" applyBorder="1" applyAlignment="1"/>
    <xf numFmtId="0" fontId="15" fillId="10" borderId="14" xfId="0" applyFont="1" applyFill="1" applyBorder="1"/>
    <xf numFmtId="0" fontId="15" fillId="4" borderId="0" xfId="0" applyFont="1" applyFill="1"/>
    <xf numFmtId="0" fontId="15" fillId="4" borderId="0" xfId="0" applyFont="1" applyFill="1" applyAlignment="1"/>
    <xf numFmtId="0" fontId="38" fillId="0" borderId="0" xfId="0" applyFont="1"/>
    <xf numFmtId="0" fontId="21" fillId="4" borderId="0" xfId="0" applyFont="1" applyFill="1"/>
    <xf numFmtId="0" fontId="21" fillId="4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5" fillId="0" borderId="0" xfId="0" applyFont="1" applyAlignment="1"/>
    <xf numFmtId="0" fontId="39" fillId="15" borderId="0" xfId="13" applyFont="1" applyFill="1" applyAlignment="1">
      <alignment horizontal="center"/>
    </xf>
    <xf numFmtId="0" fontId="39" fillId="15" borderId="0" xfId="13" applyFont="1" applyFill="1" applyAlignment="1">
      <alignment horizontal="left"/>
    </xf>
    <xf numFmtId="0" fontId="9" fillId="9" borderId="0" xfId="15" applyNumberFormat="1" applyFont="1" applyFill="1" applyBorder="1" applyAlignment="1">
      <alignment horizontal="center"/>
    </xf>
    <xf numFmtId="0" fontId="9" fillId="3" borderId="0" xfId="13" applyFont="1" applyFill="1" applyAlignment="1">
      <alignment horizontal="center"/>
    </xf>
    <xf numFmtId="0" fontId="9" fillId="0" borderId="0" xfId="13" applyFont="1" applyFill="1" applyAlignment="1">
      <alignment horizontal="center"/>
    </xf>
    <xf numFmtId="0" fontId="9" fillId="0" borderId="2" xfId="13" applyFont="1" applyFill="1" applyBorder="1" applyAlignment="1">
      <alignment horizontal="center"/>
    </xf>
    <xf numFmtId="1" fontId="9" fillId="0" borderId="13" xfId="13" applyNumberFormat="1" applyFont="1" applyBorder="1" applyAlignment="1">
      <alignment horizontal="center"/>
    </xf>
    <xf numFmtId="1" fontId="9" fillId="0" borderId="0" xfId="13" applyNumberFormat="1" applyFont="1" applyAlignment="1">
      <alignment horizontal="center"/>
    </xf>
    <xf numFmtId="1" fontId="9" fillId="4" borderId="0" xfId="13" applyNumberFormat="1" applyFont="1" applyFill="1" applyAlignment="1">
      <alignment horizontal="center"/>
    </xf>
    <xf numFmtId="0" fontId="9" fillId="4" borderId="0" xfId="13" applyFont="1" applyFill="1" applyAlignment="1">
      <alignment horizontal="center"/>
    </xf>
    <xf numFmtId="0" fontId="9" fillId="4" borderId="2" xfId="13" applyFont="1" applyFill="1" applyBorder="1" applyAlignment="1">
      <alignment horizontal="center"/>
    </xf>
    <xf numFmtId="0" fontId="12" fillId="5" borderId="0" xfId="13" applyFont="1" applyFill="1" applyAlignment="1">
      <alignment horizontal="center"/>
    </xf>
    <xf numFmtId="0" fontId="9" fillId="0" borderId="0" xfId="13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37" fillId="15" borderId="14" xfId="0" applyFont="1" applyFill="1" applyBorder="1" applyAlignment="1">
      <alignment horizontal="center"/>
    </xf>
    <xf numFmtId="0" fontId="37" fillId="15" borderId="14" xfId="0" applyFont="1" applyFill="1" applyBorder="1"/>
    <xf numFmtId="0" fontId="37" fillId="15" borderId="14" xfId="0" applyFont="1" applyFill="1" applyBorder="1" applyAlignment="1">
      <alignment horizontal="right"/>
    </xf>
    <xf numFmtId="164" fontId="15" fillId="0" borderId="14" xfId="0" applyNumberFormat="1" applyFont="1" applyFill="1" applyBorder="1"/>
    <xf numFmtId="3" fontId="15" fillId="0" borderId="14" xfId="0" applyNumberFormat="1" applyFont="1" applyFill="1" applyBorder="1" applyAlignment="1">
      <alignment horizontal="right"/>
    </xf>
    <xf numFmtId="164" fontId="15" fillId="10" borderId="14" xfId="19" applyNumberFormat="1" applyFont="1" applyFill="1" applyBorder="1"/>
    <xf numFmtId="0" fontId="15" fillId="10" borderId="14" xfId="0" applyNumberFormat="1" applyFont="1" applyFill="1" applyBorder="1"/>
    <xf numFmtId="0" fontId="15" fillId="10" borderId="14" xfId="19" applyNumberFormat="1" applyFont="1" applyFill="1" applyBorder="1"/>
    <xf numFmtId="0" fontId="37" fillId="16" borderId="14" xfId="0" applyFont="1" applyFill="1" applyBorder="1"/>
    <xf numFmtId="0" fontId="37" fillId="16" borderId="14" xfId="0" applyFont="1" applyFill="1" applyBorder="1" applyAlignment="1">
      <alignment horizontal="center"/>
    </xf>
    <xf numFmtId="0" fontId="10" fillId="0" borderId="0" xfId="0" applyFont="1" applyAlignment="1"/>
    <xf numFmtId="14" fontId="15" fillId="0" borderId="0" xfId="0" applyNumberFormat="1" applyFont="1" applyAlignment="1">
      <alignment horizontal="center"/>
    </xf>
    <xf numFmtId="14" fontId="15" fillId="0" borderId="0" xfId="0" applyNumberFormat="1" applyFont="1"/>
    <xf numFmtId="21" fontId="15" fillId="0" borderId="0" xfId="0" applyNumberFormat="1" applyFont="1"/>
    <xf numFmtId="14" fontId="15" fillId="0" borderId="14" xfId="0" applyNumberFormat="1" applyFont="1" applyFill="1" applyBorder="1"/>
    <xf numFmtId="21" fontId="15" fillId="0" borderId="14" xfId="0" applyNumberFormat="1" applyFont="1" applyFill="1" applyBorder="1"/>
    <xf numFmtId="0" fontId="10" fillId="4" borderId="0" xfId="0" applyFont="1" applyFill="1" applyAlignment="1"/>
    <xf numFmtId="14" fontId="15" fillId="4" borderId="0" xfId="0" applyNumberFormat="1" applyFont="1" applyFill="1"/>
    <xf numFmtId="21" fontId="15" fillId="4" borderId="0" xfId="0" applyNumberFormat="1" applyFont="1" applyFill="1"/>
    <xf numFmtId="0" fontId="21" fillId="4" borderId="0" xfId="0" applyFont="1" applyFill="1" applyAlignment="1"/>
    <xf numFmtId="14" fontId="21" fillId="4" borderId="0" xfId="0" applyNumberFormat="1" applyFont="1" applyFill="1" applyAlignment="1">
      <alignment horizontal="center"/>
    </xf>
    <xf numFmtId="21" fontId="21" fillId="4" borderId="0" xfId="0" applyNumberFormat="1" applyFont="1" applyFill="1" applyAlignment="1">
      <alignment horizontal="center"/>
    </xf>
    <xf numFmtId="0" fontId="15" fillId="4" borderId="3" xfId="0" applyFont="1" applyFill="1" applyBorder="1"/>
    <xf numFmtId="0" fontId="37" fillId="16" borderId="14" xfId="0" applyFont="1" applyFill="1" applyBorder="1" applyAlignment="1"/>
    <xf numFmtId="14" fontId="37" fillId="16" borderId="14" xfId="0" applyNumberFormat="1" applyFont="1" applyFill="1" applyBorder="1" applyAlignment="1">
      <alignment horizontal="center"/>
    </xf>
    <xf numFmtId="21" fontId="37" fillId="16" borderId="14" xfId="0" applyNumberFormat="1" applyFont="1" applyFill="1" applyBorder="1" applyAlignment="1">
      <alignment horizontal="center"/>
    </xf>
    <xf numFmtId="0" fontId="10" fillId="9" borderId="0" xfId="3" applyNumberFormat="1" applyFont="1" applyFill="1"/>
    <xf numFmtId="0" fontId="15" fillId="9" borderId="0" xfId="3" applyNumberFormat="1" applyFont="1" applyFill="1"/>
    <xf numFmtId="0" fontId="15" fillId="9" borderId="0" xfId="3" applyNumberFormat="1" applyFont="1" applyFill="1" applyAlignment="1">
      <alignment horizontal="center"/>
    </xf>
    <xf numFmtId="0" fontId="10" fillId="9" borderId="0" xfId="3" quotePrefix="1" applyNumberFormat="1" applyFont="1" applyFill="1" applyAlignment="1">
      <alignment horizontal="left"/>
    </xf>
    <xf numFmtId="0" fontId="10" fillId="9" borderId="0" xfId="3" applyNumberFormat="1" applyFont="1" applyFill="1" applyAlignment="1"/>
    <xf numFmtId="0" fontId="10" fillId="9" borderId="0" xfId="3" quotePrefix="1" applyNumberFormat="1" applyFont="1" applyFill="1" applyAlignment="1"/>
    <xf numFmtId="0" fontId="20" fillId="9" borderId="0" xfId="9" quotePrefix="1" applyFont="1" applyFill="1" applyAlignment="1"/>
    <xf numFmtId="0" fontId="10" fillId="9" borderId="0" xfId="3" quotePrefix="1" applyNumberFormat="1" applyFont="1" applyFill="1"/>
    <xf numFmtId="0" fontId="40" fillId="0" borderId="0" xfId="0" applyFont="1" applyAlignment="1">
      <alignment horizontal="center"/>
    </xf>
    <xf numFmtId="164" fontId="15" fillId="9" borderId="0" xfId="9" applyNumberFormat="1" applyFont="1" applyFill="1"/>
    <xf numFmtId="0" fontId="15" fillId="0" borderId="0" xfId="9" applyFont="1"/>
    <xf numFmtId="0" fontId="15" fillId="9" borderId="0" xfId="9" applyFont="1" applyFill="1" applyAlignment="1">
      <alignment horizontal="right"/>
    </xf>
    <xf numFmtId="0" fontId="10" fillId="0" borderId="0" xfId="9" applyFont="1"/>
    <xf numFmtId="164" fontId="15" fillId="0" borderId="0" xfId="9" applyNumberFormat="1" applyFont="1"/>
    <xf numFmtId="0" fontId="15" fillId="0" borderId="0" xfId="0" applyNumberFormat="1" applyFont="1" applyFill="1"/>
    <xf numFmtId="0" fontId="10" fillId="4" borderId="0" xfId="9" applyFont="1" applyFill="1"/>
    <xf numFmtId="0" fontId="15" fillId="4" borderId="0" xfId="9" applyFont="1" applyFill="1"/>
    <xf numFmtId="164" fontId="15" fillId="4" borderId="0" xfId="9" applyNumberFormat="1" applyFont="1" applyFill="1"/>
    <xf numFmtId="0" fontId="15" fillId="7" borderId="0" xfId="9" applyFont="1" applyFill="1"/>
    <xf numFmtId="0" fontId="10" fillId="4" borderId="0" xfId="9" applyNumberFormat="1" applyFont="1" applyFill="1"/>
    <xf numFmtId="164" fontId="10" fillId="4" borderId="0" xfId="9" applyNumberFormat="1" applyFont="1" applyFill="1"/>
    <xf numFmtId="0" fontId="10" fillId="4" borderId="0" xfId="0" applyFont="1" applyFill="1"/>
    <xf numFmtId="0" fontId="10" fillId="7" borderId="0" xfId="0" applyFont="1" applyFill="1"/>
    <xf numFmtId="9" fontId="15" fillId="4" borderId="0" xfId="0" applyNumberFormat="1" applyFont="1" applyFill="1"/>
    <xf numFmtId="164" fontId="15" fillId="7" borderId="0" xfId="18" applyNumberFormat="1" applyFont="1" applyFill="1"/>
    <xf numFmtId="4" fontId="15" fillId="0" borderId="0" xfId="9" applyNumberFormat="1" applyFont="1"/>
    <xf numFmtId="0" fontId="15" fillId="0" borderId="13" xfId="0" applyFont="1" applyFill="1" applyBorder="1"/>
    <xf numFmtId="164" fontId="15" fillId="0" borderId="13" xfId="9" applyNumberFormat="1" applyFont="1" applyFill="1" applyBorder="1"/>
    <xf numFmtId="9" fontId="15" fillId="0" borderId="13" xfId="0" applyNumberFormat="1" applyFont="1" applyFill="1" applyBorder="1"/>
    <xf numFmtId="0" fontId="41" fillId="16" borderId="13" xfId="9" applyNumberFormat="1" applyFont="1" applyFill="1" applyBorder="1"/>
    <xf numFmtId="164" fontId="41" fillId="16" borderId="13" xfId="9" applyNumberFormat="1" applyFont="1" applyFill="1" applyBorder="1"/>
    <xf numFmtId="0" fontId="41" fillId="16" borderId="13" xfId="0" applyFont="1" applyFill="1" applyBorder="1"/>
    <xf numFmtId="0" fontId="15" fillId="10" borderId="13" xfId="18" applyNumberFormat="1" applyFont="1" applyFill="1" applyBorder="1"/>
    <xf numFmtId="0" fontId="10" fillId="9" borderId="0" xfId="12" applyNumberFormat="1" applyFont="1" applyFill="1" applyBorder="1" applyProtection="1">
      <protection hidden="1"/>
    </xf>
    <xf numFmtId="0" fontId="15" fillId="9" borderId="0" xfId="12" applyNumberFormat="1" applyFont="1" applyFill="1" applyBorder="1" applyProtection="1">
      <protection hidden="1"/>
    </xf>
    <xf numFmtId="0" fontId="15" fillId="9" borderId="0" xfId="15" applyNumberFormat="1" applyFont="1" applyFill="1" applyBorder="1"/>
    <xf numFmtId="0" fontId="15" fillId="9" borderId="0" xfId="14" applyFont="1" applyFill="1" applyBorder="1">
      <alignment vertical="center"/>
    </xf>
    <xf numFmtId="0" fontId="15" fillId="9" borderId="0" xfId="16" applyFont="1" applyFill="1" applyBorder="1"/>
    <xf numFmtId="0" fontId="15" fillId="0" borderId="0" xfId="16" applyFont="1"/>
    <xf numFmtId="0" fontId="15" fillId="9" borderId="0" xfId="12" applyNumberFormat="1" applyFont="1" applyFill="1" applyBorder="1" applyAlignment="1" applyProtection="1">
      <alignment horizontal="left"/>
      <protection hidden="1"/>
    </xf>
    <xf numFmtId="0" fontId="15" fillId="0" borderId="0" xfId="4" applyFont="1"/>
    <xf numFmtId="0" fontId="10" fillId="4" borderId="0" xfId="16" applyFont="1" applyFill="1"/>
    <xf numFmtId="0" fontId="15" fillId="4" borderId="0" xfId="16" applyFont="1" applyFill="1"/>
    <xf numFmtId="0" fontId="10" fillId="4" borderId="0" xfId="16" applyFont="1" applyFill="1" applyAlignment="1">
      <alignment horizontal="centerContinuous"/>
    </xf>
    <xf numFmtId="0" fontId="15" fillId="4" borderId="4" xfId="17" applyNumberFormat="1" applyFont="1" applyFill="1" applyBorder="1" applyAlignment="1">
      <alignment horizontal="center"/>
    </xf>
    <xf numFmtId="14" fontId="15" fillId="4" borderId="4" xfId="17" applyNumberFormat="1" applyFont="1" applyFill="1" applyBorder="1" applyAlignment="1">
      <alignment horizontal="center"/>
    </xf>
    <xf numFmtId="0" fontId="15" fillId="4" borderId="4" xfId="17" applyFont="1" applyFill="1" applyBorder="1" applyAlignment="1"/>
    <xf numFmtId="0" fontId="15" fillId="4" borderId="6" xfId="17" applyFont="1" applyFill="1" applyBorder="1" applyAlignment="1"/>
    <xf numFmtId="0" fontId="15" fillId="4" borderId="6" xfId="17" applyNumberFormat="1" applyFont="1" applyFill="1" applyBorder="1" applyAlignment="1">
      <alignment horizontal="center"/>
    </xf>
    <xf numFmtId="0" fontId="15" fillId="4" borderId="6" xfId="17" applyNumberFormat="1" applyFont="1" applyFill="1" applyBorder="1" applyAlignment="1"/>
    <xf numFmtId="10" fontId="15" fillId="4" borderId="6" xfId="10" applyNumberFormat="1" applyFont="1" applyFill="1" applyBorder="1" applyAlignment="1"/>
    <xf numFmtId="0" fontId="15" fillId="4" borderId="8" xfId="17" applyNumberFormat="1" applyFont="1" applyFill="1" applyBorder="1" applyAlignment="1"/>
    <xf numFmtId="10" fontId="15" fillId="4" borderId="8" xfId="10" applyNumberFormat="1" applyFont="1" applyFill="1" applyBorder="1" applyAlignment="1"/>
    <xf numFmtId="0" fontId="10" fillId="4" borderId="9" xfId="16" applyFont="1" applyFill="1" applyBorder="1"/>
    <xf numFmtId="0" fontId="10" fillId="4" borderId="10" xfId="16" applyFont="1" applyFill="1" applyBorder="1"/>
    <xf numFmtId="0" fontId="15" fillId="4" borderId="7" xfId="11" applyFont="1" applyFill="1" applyBorder="1"/>
    <xf numFmtId="10" fontId="15" fillId="4" borderId="11" xfId="10" applyNumberFormat="1" applyFont="1" applyFill="1" applyBorder="1"/>
    <xf numFmtId="14" fontId="15" fillId="0" borderId="4" xfId="17" applyNumberFormat="1" applyFont="1" applyFill="1" applyBorder="1" applyAlignment="1">
      <alignment horizontal="center"/>
    </xf>
    <xf numFmtId="0" fontId="15" fillId="0" borderId="4" xfId="17" applyFont="1" applyFill="1" applyBorder="1" applyAlignment="1"/>
    <xf numFmtId="0" fontId="15" fillId="0" borderId="6" xfId="17" applyFont="1" applyFill="1" applyBorder="1" applyAlignment="1"/>
    <xf numFmtId="0" fontId="15" fillId="0" borderId="6" xfId="17" applyNumberFormat="1" applyFont="1" applyFill="1" applyBorder="1" applyAlignment="1">
      <alignment horizontal="center"/>
    </xf>
    <xf numFmtId="40" fontId="15" fillId="0" borderId="6" xfId="3" applyFont="1" applyFill="1" applyBorder="1" applyAlignment="1">
      <alignment horizontal="right"/>
    </xf>
    <xf numFmtId="0" fontId="10" fillId="0" borderId="12" xfId="16" applyFont="1" applyFill="1" applyBorder="1"/>
    <xf numFmtId="0" fontId="10" fillId="0" borderId="7" xfId="16" applyFont="1" applyFill="1" applyBorder="1"/>
    <xf numFmtId="40" fontId="10" fillId="0" borderId="7" xfId="3" applyFont="1" applyFill="1" applyBorder="1" applyAlignment="1">
      <alignment horizontal="right"/>
    </xf>
    <xf numFmtId="0" fontId="15" fillId="10" borderId="6" xfId="17" applyNumberFormat="1" applyFont="1" applyFill="1" applyBorder="1" applyAlignment="1"/>
    <xf numFmtId="0" fontId="42" fillId="16" borderId="4" xfId="17" applyNumberFormat="1" applyFont="1" applyFill="1" applyBorder="1" applyAlignment="1">
      <alignment horizontal="center"/>
    </xf>
    <xf numFmtId="0" fontId="15" fillId="10" borderId="15" xfId="11" applyFont="1" applyFill="1" applyBorder="1"/>
    <xf numFmtId="0" fontId="10" fillId="11" borderId="0" xfId="0" applyFont="1" applyFill="1" applyAlignment="1">
      <alignment horizontal="left" vertical="top" wrapText="1"/>
    </xf>
    <xf numFmtId="0" fontId="10" fillId="11" borderId="5" xfId="0" applyFont="1" applyFill="1" applyBorder="1" applyAlignment="1">
      <alignment horizontal="left" vertical="top" wrapText="1"/>
    </xf>
    <xf numFmtId="0" fontId="41" fillId="17" borderId="0" xfId="16" applyFont="1" applyFill="1" applyAlignment="1">
      <alignment horizontal="center"/>
    </xf>
  </cellXfs>
  <cellStyles count="21">
    <cellStyle name="Comma [0]" xfId="1" xr:uid="{00000000-0005-0000-0000-000000000000}"/>
    <cellStyle name="Currency [0]" xfId="2" xr:uid="{00000000-0005-0000-0000-000001000000}"/>
    <cellStyle name="Dezimal_Tabelle1" xfId="4" xr:uid="{00000000-0005-0000-0000-000002000000}"/>
    <cellStyle name="Komma" xfId="3" builtinId="3"/>
    <cellStyle name="Leicht" xfId="5" xr:uid="{00000000-0005-0000-0000-000004000000}"/>
    <cellStyle name="Mitte" xfId="6" xr:uid="{00000000-0005-0000-0000-000005000000}"/>
    <cellStyle name="Normal_Accounts" xfId="7" xr:uid="{00000000-0005-0000-0000-000006000000}"/>
    <cellStyle name="Normal_Customers" xfId="8" xr:uid="{00000000-0005-0000-0000-000007000000}"/>
    <cellStyle name="Normal_Prices" xfId="9" xr:uid="{00000000-0005-0000-0000-000008000000}"/>
    <cellStyle name="Prozent" xfId="10" builtinId="5"/>
    <cellStyle name="Standard" xfId="0" builtinId="0"/>
    <cellStyle name="Standard_14. Vertreterverkäufe" xfId="11" xr:uid="{00000000-0005-0000-0000-00000B000000}"/>
    <cellStyle name="Standard_BESTELL" xfId="12" xr:uid="{00000000-0005-0000-0000-00000C000000}"/>
    <cellStyle name="Standard_INVENTAR" xfId="13" xr:uid="{00000000-0005-0000-0000-00000D000000}"/>
    <cellStyle name="Standard_KONKANA" xfId="14" xr:uid="{00000000-0005-0000-0000-00000E000000}"/>
    <cellStyle name="Standard_REISEKOS" xfId="15" xr:uid="{00000000-0005-0000-0000-00000F000000}"/>
    <cellStyle name="Standard_Tabelle1" xfId="16" xr:uid="{00000000-0005-0000-0000-000010000000}"/>
    <cellStyle name="Standard_VERKDAT.XLS" xfId="17" xr:uid="{00000000-0005-0000-0000-000011000000}"/>
    <cellStyle name="Überschrift" xfId="20" builtinId="15" customBuiltin="1"/>
    <cellStyle name="Währung" xfId="18" builtinId="4"/>
    <cellStyle name="Währung_Rotweine" xfId="19" xr:uid="{00000000-0005-0000-0000-00001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8</xdr:col>
      <xdr:colOff>276225</xdr:colOff>
      <xdr:row>0</xdr:row>
      <xdr:rowOff>161925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5495925" y="0"/>
          <a:ext cx="10382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de-DE" sz="800" b="0" i="1" strike="noStrike">
              <a:solidFill>
                <a:srgbClr val="000000"/>
              </a:solidFill>
              <a:latin typeface="Arial"/>
              <a:cs typeface="Arial"/>
            </a:rPr>
            <a:t>© Jürg Lippuner</a:t>
          </a:r>
        </a:p>
      </xdr:txBody>
    </xdr:sp>
    <xdr:clientData/>
  </xdr:twoCellAnchor>
  <xdr:twoCellAnchor editAs="oneCell">
    <xdr:from>
      <xdr:col>0</xdr:col>
      <xdr:colOff>0</xdr:colOff>
      <xdr:row>2</xdr:row>
      <xdr:rowOff>266699</xdr:rowOff>
    </xdr:from>
    <xdr:to>
      <xdr:col>7</xdr:col>
      <xdr:colOff>0</xdr:colOff>
      <xdr:row>14</xdr:row>
      <xdr:rowOff>185805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06E25BF-2371-406F-99CB-FD3D37C9A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252537"/>
          <a:ext cx="5881688" cy="2386081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7</xdr:col>
      <xdr:colOff>314325</xdr:colOff>
      <xdr:row>6</xdr:row>
      <xdr:rowOff>157163</xdr:rowOff>
    </xdr:from>
    <xdr:to>
      <xdr:col>10</xdr:col>
      <xdr:colOff>319725</xdr:colOff>
      <xdr:row>10</xdr:row>
      <xdr:rowOff>128069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416D02C-E3ED-4DEC-9EF3-F34C796B6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96013" y="2009776"/>
          <a:ext cx="2520000" cy="77100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5</xdr:col>
      <xdr:colOff>402709</xdr:colOff>
      <xdr:row>37</xdr:row>
      <xdr:rowOff>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DA8C8B8-4FE8-40D5-939F-9D1BCE2BB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253163"/>
          <a:ext cx="4355584" cy="1800225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6</xdr:col>
      <xdr:colOff>0</xdr:colOff>
      <xdr:row>28</xdr:row>
      <xdr:rowOff>1</xdr:rowOff>
    </xdr:from>
    <xdr:to>
      <xdr:col>10</xdr:col>
      <xdr:colOff>566265</xdr:colOff>
      <xdr:row>36</xdr:row>
      <xdr:rowOff>199801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0D094D2-6B9A-4DE6-B699-EFDC35390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7263" y="6253164"/>
          <a:ext cx="4195290" cy="180000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11</xdr:col>
      <xdr:colOff>0</xdr:colOff>
      <xdr:row>28</xdr:row>
      <xdr:rowOff>0</xdr:rowOff>
    </xdr:from>
    <xdr:to>
      <xdr:col>17</xdr:col>
      <xdr:colOff>267054</xdr:colOff>
      <xdr:row>36</xdr:row>
      <xdr:rowOff>199800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8FF2C598-6E32-4258-82CC-EEA3313E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82113" y="6253163"/>
          <a:ext cx="4338991" cy="180000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zoomScaleNormal="100" workbookViewId="0"/>
  </sheetViews>
  <sheetFormatPr baseColWidth="10" defaultColWidth="11.3984375" defaultRowHeight="15.75"/>
  <cols>
    <col min="1" max="1" width="5.1328125" style="110" customWidth="1"/>
    <col min="2" max="4" width="11.3984375" style="110"/>
    <col min="5" max="5" width="16" style="110" customWidth="1"/>
    <col min="6" max="6" width="11.3984375" style="110"/>
    <col min="7" max="7" width="15.59765625" style="110" bestFit="1" customWidth="1"/>
    <col min="8" max="9" width="11.3984375" style="110"/>
    <col min="10" max="11" width="12.3984375" style="110" bestFit="1" customWidth="1"/>
    <col min="12" max="13" width="11.3984375" style="110"/>
    <col min="14" max="14" width="0" style="110" hidden="1" customWidth="1"/>
    <col min="15" max="16384" width="11.3984375" style="110"/>
  </cols>
  <sheetData>
    <row r="1" spans="1:12" ht="46.15">
      <c r="A1" s="102" t="s">
        <v>672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>
      <c r="A2" s="96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ht="21">
      <c r="A3" s="103" t="s">
        <v>673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12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1:12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1:12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2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</row>
    <row r="10" spans="1:12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spans="1:12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1:12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spans="1:12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spans="1:12">
      <c r="A14" s="95"/>
      <c r="B14" s="95"/>
      <c r="C14" s="97"/>
      <c r="D14" s="95"/>
      <c r="E14" s="95"/>
      <c r="F14" s="95"/>
      <c r="G14" s="95"/>
      <c r="H14" s="95"/>
      <c r="I14" s="95"/>
      <c r="J14" s="95"/>
      <c r="K14" s="95"/>
      <c r="L14" s="95"/>
    </row>
    <row r="15" spans="1:12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</row>
    <row r="16" spans="1:12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spans="1:14">
      <c r="A17" s="95"/>
      <c r="B17" s="246" t="s">
        <v>674</v>
      </c>
      <c r="C17" s="246"/>
      <c r="D17" s="247"/>
      <c r="E17" s="120">
        <v>74852.726999999999</v>
      </c>
      <c r="F17" s="105" t="str">
        <f ca="1">" Zelle E"&amp;CELL("zeile",E17)</f>
        <v xml:space="preserve"> Zelle E17</v>
      </c>
      <c r="G17" s="95"/>
      <c r="H17" s="95"/>
      <c r="I17" s="95"/>
      <c r="J17" s="95"/>
      <c r="K17" s="95"/>
      <c r="L17" s="95"/>
    </row>
    <row r="18" spans="1:14">
      <c r="A18" s="95"/>
      <c r="B18" s="95"/>
      <c r="C18" s="95"/>
      <c r="D18" s="95"/>
      <c r="E18" s="98"/>
      <c r="F18" s="95"/>
      <c r="G18" s="95"/>
      <c r="H18" s="95"/>
      <c r="I18" s="95"/>
      <c r="J18" s="95"/>
      <c r="K18" s="95"/>
      <c r="L18" s="95"/>
    </row>
    <row r="19" spans="1:14">
      <c r="A19" s="95"/>
      <c r="B19" s="99" t="s">
        <v>657</v>
      </c>
      <c r="C19" s="95"/>
      <c r="D19" s="95"/>
      <c r="E19" s="107"/>
      <c r="F19" s="97"/>
      <c r="G19" s="95" t="str">
        <f ca="1">_xlfn.FORMULATEXT(N19)</f>
        <v>=RUNDEN(E17;0)</v>
      </c>
      <c r="H19" s="95"/>
      <c r="I19" s="95"/>
      <c r="J19" s="104"/>
      <c r="K19" s="104"/>
      <c r="L19" s="95"/>
      <c r="N19" s="111">
        <f>ROUND(E17,0)</f>
        <v>74853</v>
      </c>
    </row>
    <row r="20" spans="1:14">
      <c r="A20" s="95"/>
      <c r="B20" s="99"/>
      <c r="C20" s="95"/>
      <c r="D20" s="95"/>
      <c r="E20" s="106"/>
      <c r="F20" s="95"/>
      <c r="G20" s="95"/>
      <c r="H20" s="95"/>
      <c r="I20" s="95"/>
      <c r="J20" s="95"/>
      <c r="K20" s="95"/>
      <c r="L20" s="95"/>
      <c r="N20" s="112"/>
    </row>
    <row r="21" spans="1:14">
      <c r="A21" s="95"/>
      <c r="B21" s="99" t="s">
        <v>658</v>
      </c>
      <c r="C21" s="95"/>
      <c r="D21" s="95"/>
      <c r="E21" s="107"/>
      <c r="F21" s="97"/>
      <c r="G21" s="117" t="str">
        <f ca="1">_xlfn.FORMULATEXT(N21)</f>
        <v>=RUNDEN(E17;1)</v>
      </c>
      <c r="H21" s="95"/>
      <c r="I21" s="95"/>
      <c r="J21" s="95"/>
      <c r="K21" s="95"/>
      <c r="L21" s="95"/>
      <c r="N21" s="111">
        <f>ROUND(E17,1)</f>
        <v>74852.7</v>
      </c>
    </row>
    <row r="22" spans="1:14">
      <c r="A22" s="95"/>
      <c r="B22" s="99" t="s">
        <v>659</v>
      </c>
      <c r="C22" s="95"/>
      <c r="D22" s="95"/>
      <c r="E22" s="107"/>
      <c r="F22" s="97"/>
      <c r="G22" s="117" t="str">
        <f ca="1">_xlfn.FORMULATEXT(N22)</f>
        <v>=RUNDEN(E17;2)</v>
      </c>
      <c r="H22" s="95"/>
      <c r="I22" s="95"/>
      <c r="J22" s="95"/>
      <c r="K22" s="95"/>
      <c r="L22" s="95"/>
      <c r="N22" s="111">
        <f>ROUND(E17,2)</f>
        <v>74852.73</v>
      </c>
    </row>
    <row r="23" spans="1:14">
      <c r="A23" s="95"/>
      <c r="B23" s="99" t="s">
        <v>660</v>
      </c>
      <c r="C23" s="95"/>
      <c r="D23" s="95"/>
      <c r="E23" s="107"/>
      <c r="F23" s="97"/>
      <c r="G23" s="117" t="str">
        <f ca="1">_xlfn.FORMULATEXT(N23)</f>
        <v>=RUNDEN(E17;3)</v>
      </c>
      <c r="H23" s="95"/>
      <c r="I23" s="95"/>
      <c r="J23" s="95"/>
      <c r="K23" s="95"/>
      <c r="L23" s="95"/>
      <c r="N23" s="111">
        <f>ROUND(E17,3)</f>
        <v>74852.726999999999</v>
      </c>
    </row>
    <row r="24" spans="1:14">
      <c r="A24" s="95"/>
      <c r="B24" s="100"/>
      <c r="C24" s="95"/>
      <c r="D24" s="95"/>
      <c r="E24" s="101"/>
      <c r="F24" s="95"/>
      <c r="G24" s="95"/>
      <c r="H24" s="95"/>
      <c r="I24" s="95"/>
      <c r="J24" s="95"/>
      <c r="K24" s="95"/>
      <c r="L24" s="95"/>
      <c r="N24" s="112"/>
    </row>
    <row r="25" spans="1:14">
      <c r="A25" s="95"/>
      <c r="B25" s="115" t="s">
        <v>661</v>
      </c>
      <c r="C25" s="95"/>
      <c r="D25" s="95"/>
      <c r="E25" s="108"/>
      <c r="F25" s="97"/>
      <c r="G25" s="116" t="str">
        <f ca="1">_xlfn.FORMULATEXT(N25)</f>
        <v>=RUNDEN(E17;-1)</v>
      </c>
      <c r="H25" s="95"/>
      <c r="I25" s="95"/>
      <c r="J25" s="95"/>
      <c r="K25" s="95"/>
      <c r="L25" s="95"/>
      <c r="N25" s="113">
        <f>ROUND(E17,-1)</f>
        <v>74850</v>
      </c>
    </row>
    <row r="26" spans="1:14">
      <c r="A26" s="95"/>
      <c r="B26" s="115" t="s">
        <v>662</v>
      </c>
      <c r="C26" s="95"/>
      <c r="D26" s="95"/>
      <c r="E26" s="108"/>
      <c r="F26" s="97"/>
      <c r="G26" s="116" t="str">
        <f ca="1">_xlfn.FORMULATEXT(N26)</f>
        <v>=RUNDEN(E17;-2)</v>
      </c>
      <c r="H26" s="95"/>
      <c r="I26" s="95"/>
      <c r="J26" s="95"/>
      <c r="K26" s="95"/>
      <c r="L26" s="95"/>
      <c r="N26" s="113">
        <f>ROUND(E17,-2)</f>
        <v>74900</v>
      </c>
    </row>
    <row r="27" spans="1:14">
      <c r="A27" s="95"/>
      <c r="B27" s="115" t="s">
        <v>663</v>
      </c>
      <c r="C27" s="95"/>
      <c r="D27" s="95"/>
      <c r="E27" s="108"/>
      <c r="F27" s="97"/>
      <c r="G27" s="116" t="str">
        <f ca="1">_xlfn.FORMULATEXT(N27)</f>
        <v>=RUNDEN(E17;-3)</v>
      </c>
      <c r="H27" s="95"/>
      <c r="I27" s="95"/>
      <c r="J27" s="95"/>
      <c r="K27" s="95"/>
      <c r="L27" s="95"/>
      <c r="N27" s="113">
        <f>ROUND(E17,-3)</f>
        <v>75000</v>
      </c>
    </row>
    <row r="28" spans="1:14">
      <c r="A28" s="95"/>
      <c r="B28" s="95"/>
      <c r="C28" s="95"/>
      <c r="D28" s="95"/>
      <c r="E28" s="101"/>
      <c r="F28" s="95"/>
      <c r="G28" s="95"/>
      <c r="H28" s="95"/>
      <c r="I28" s="95"/>
      <c r="J28" s="95"/>
      <c r="K28" s="95"/>
      <c r="L28" s="95"/>
      <c r="N28" s="112"/>
    </row>
    <row r="29" spans="1:14">
      <c r="A29" s="95"/>
      <c r="B29" s="95"/>
      <c r="C29" s="95"/>
      <c r="D29" s="95"/>
      <c r="E29" s="101"/>
      <c r="F29" s="95"/>
      <c r="G29" s="95"/>
      <c r="H29" s="95"/>
      <c r="I29" s="95"/>
      <c r="J29" s="95"/>
      <c r="K29" s="95"/>
      <c r="L29" s="95"/>
      <c r="N29" s="112"/>
    </row>
    <row r="30" spans="1:14">
      <c r="A30" s="95"/>
      <c r="B30" s="95"/>
      <c r="C30" s="95"/>
      <c r="D30" s="95"/>
      <c r="E30" s="101"/>
      <c r="F30" s="95"/>
      <c r="G30" s="95"/>
      <c r="H30" s="95"/>
      <c r="I30" s="95"/>
      <c r="J30" s="95"/>
      <c r="K30" s="95"/>
      <c r="L30" s="95"/>
      <c r="N30" s="112"/>
    </row>
    <row r="31" spans="1:14">
      <c r="A31" s="95"/>
      <c r="B31" s="95"/>
      <c r="C31" s="95"/>
      <c r="D31" s="95"/>
      <c r="E31" s="101"/>
      <c r="F31" s="95"/>
      <c r="G31" s="95"/>
      <c r="H31" s="95"/>
      <c r="I31" s="95"/>
      <c r="J31" s="95"/>
      <c r="K31" s="95"/>
      <c r="L31" s="95"/>
      <c r="N31" s="112"/>
    </row>
    <row r="32" spans="1:14">
      <c r="A32" s="95"/>
      <c r="B32" s="95"/>
      <c r="C32" s="95"/>
      <c r="D32" s="95"/>
      <c r="E32" s="101"/>
      <c r="F32" s="95"/>
      <c r="G32" s="95"/>
      <c r="H32" s="95"/>
      <c r="I32" s="95"/>
      <c r="J32" s="95"/>
      <c r="K32" s="95"/>
      <c r="L32" s="95"/>
      <c r="N32" s="112"/>
    </row>
    <row r="33" spans="1:14">
      <c r="A33" s="95"/>
      <c r="B33" s="95"/>
      <c r="C33" s="95"/>
      <c r="D33" s="95"/>
      <c r="E33" s="101"/>
      <c r="F33" s="95"/>
      <c r="G33" s="95"/>
      <c r="H33" s="95"/>
      <c r="I33" s="95"/>
      <c r="J33" s="95"/>
      <c r="K33" s="95"/>
      <c r="L33" s="95"/>
      <c r="N33" s="112"/>
    </row>
    <row r="34" spans="1:14">
      <c r="A34" s="95"/>
      <c r="B34" s="95"/>
      <c r="C34" s="95"/>
      <c r="D34" s="95"/>
      <c r="E34" s="101"/>
      <c r="F34" s="95"/>
      <c r="G34" s="95"/>
      <c r="H34" s="95"/>
      <c r="I34" s="95"/>
      <c r="J34" s="95"/>
      <c r="K34" s="95"/>
      <c r="L34" s="95"/>
      <c r="N34" s="112"/>
    </row>
    <row r="35" spans="1:14">
      <c r="A35" s="95"/>
      <c r="B35" s="95"/>
      <c r="C35" s="95"/>
      <c r="D35" s="95"/>
      <c r="E35" s="101"/>
      <c r="F35" s="95"/>
      <c r="G35" s="95"/>
      <c r="H35" s="95"/>
      <c r="I35" s="95"/>
      <c r="J35" s="95"/>
      <c r="K35" s="95"/>
      <c r="L35" s="95"/>
      <c r="N35" s="112"/>
    </row>
    <row r="36" spans="1:14">
      <c r="A36" s="95"/>
      <c r="B36" s="95"/>
      <c r="C36" s="95"/>
      <c r="D36" s="95"/>
      <c r="E36" s="101"/>
      <c r="F36" s="95"/>
      <c r="G36" s="95"/>
      <c r="H36" s="95"/>
      <c r="I36" s="95"/>
      <c r="J36" s="95"/>
      <c r="K36" s="95"/>
      <c r="L36" s="95"/>
      <c r="N36" s="112"/>
    </row>
    <row r="37" spans="1:14">
      <c r="A37" s="95"/>
      <c r="B37" s="95"/>
      <c r="C37" s="95"/>
      <c r="D37" s="95"/>
      <c r="E37" s="101"/>
      <c r="F37" s="95"/>
      <c r="G37" s="95"/>
      <c r="H37" s="95"/>
      <c r="I37" s="95"/>
      <c r="J37" s="95"/>
      <c r="K37" s="95"/>
      <c r="L37" s="95"/>
      <c r="N37" s="112"/>
    </row>
    <row r="38" spans="1:14">
      <c r="A38" s="95"/>
      <c r="B38" s="95"/>
      <c r="C38" s="95"/>
      <c r="D38" s="95"/>
      <c r="E38" s="101"/>
      <c r="F38" s="95"/>
      <c r="G38" s="95"/>
      <c r="H38" s="95"/>
      <c r="I38" s="95"/>
      <c r="J38" s="95"/>
      <c r="K38" s="95"/>
      <c r="L38" s="95"/>
      <c r="N38" s="112"/>
    </row>
    <row r="39" spans="1:14">
      <c r="A39" s="95"/>
      <c r="B39" s="95"/>
      <c r="C39" s="95"/>
      <c r="D39" s="95"/>
      <c r="E39" s="119">
        <v>13.27</v>
      </c>
      <c r="F39" s="105" t="str">
        <f ca="1">" Zelle E"&amp;CELL("zeile",E39)</f>
        <v xml:space="preserve"> Zelle E39</v>
      </c>
      <c r="G39" s="95"/>
      <c r="H39" s="95"/>
      <c r="I39" s="95"/>
      <c r="J39" s="95"/>
      <c r="K39" s="95"/>
      <c r="L39" s="95"/>
      <c r="N39" s="112"/>
    </row>
    <row r="40" spans="1:14">
      <c r="A40" s="95"/>
      <c r="B40" s="95"/>
      <c r="C40" s="95"/>
      <c r="D40" s="95"/>
      <c r="E40" s="101"/>
      <c r="F40" s="95"/>
      <c r="G40" s="95"/>
      <c r="H40" s="95"/>
      <c r="I40" s="95"/>
      <c r="J40" s="95"/>
      <c r="K40" s="95"/>
      <c r="L40" s="95"/>
      <c r="N40" s="112"/>
    </row>
    <row r="41" spans="1:14">
      <c r="A41" s="95"/>
      <c r="B41" s="118" t="s">
        <v>675</v>
      </c>
      <c r="C41" s="95"/>
      <c r="D41" s="95"/>
      <c r="E41" s="109"/>
      <c r="F41" s="97"/>
      <c r="G41" s="95" t="str">
        <f ca="1">_xlfn.FORMULATEXT(N41)</f>
        <v>=RUNDEN(E39*2;0)/2</v>
      </c>
      <c r="H41" s="95"/>
      <c r="I41" s="95"/>
      <c r="J41" s="95"/>
      <c r="K41" s="95"/>
      <c r="L41" s="95"/>
      <c r="N41" s="114">
        <f>ROUND(E39*2,0)/2</f>
        <v>13.5</v>
      </c>
    </row>
    <row r="42" spans="1:14">
      <c r="A42" s="95"/>
      <c r="B42" s="118" t="s">
        <v>676</v>
      </c>
      <c r="C42" s="95"/>
      <c r="D42" s="95"/>
      <c r="E42" s="109"/>
      <c r="F42" s="97"/>
      <c r="G42" s="95" t="str">
        <f ca="1">_xlfn.FORMULATEXT(N42)</f>
        <v>=RUNDEN(E39*20;0)/20</v>
      </c>
      <c r="H42" s="95"/>
      <c r="I42" s="95"/>
      <c r="J42" s="95"/>
      <c r="K42" s="95"/>
      <c r="L42" s="95"/>
      <c r="N42" s="112">
        <f>ROUND(E39*20,0)/20</f>
        <v>13.25</v>
      </c>
    </row>
    <row r="43" spans="1:1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</row>
  </sheetData>
  <mergeCells count="1">
    <mergeCell ref="B17:D17"/>
  </mergeCells>
  <phoneticPr fontId="7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horizontalDpi="4294967292" r:id="rId1"/>
  <headerFooter alignWithMargins="0">
    <oddHeader>&amp;A</oddHeader>
    <oddFooter>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3"/>
  <sheetViews>
    <sheetView showGridLines="0" zoomScaleNormal="100" workbookViewId="0">
      <selection activeCell="F8" sqref="F8"/>
    </sheetView>
  </sheetViews>
  <sheetFormatPr baseColWidth="10" defaultColWidth="11.3984375" defaultRowHeight="14.25"/>
  <cols>
    <col min="1" max="1" width="11" style="48" customWidth="1"/>
    <col min="2" max="2" width="6.73046875" style="48" customWidth="1"/>
    <col min="3" max="3" width="26.59765625" style="5" customWidth="1"/>
    <col min="4" max="4" width="10.59765625" style="49" bestFit="1" customWidth="1"/>
    <col min="5" max="5" width="9.265625" style="148" customWidth="1"/>
    <col min="6" max="6" width="9.73046875" style="49" customWidth="1"/>
    <col min="7" max="16384" width="11.3984375" style="5"/>
  </cols>
  <sheetData>
    <row r="1" spans="1:8">
      <c r="A1" s="1" t="s">
        <v>677</v>
      </c>
      <c r="B1" s="2" t="s">
        <v>0</v>
      </c>
      <c r="C1" s="2"/>
      <c r="D1" s="2"/>
      <c r="E1" s="138"/>
      <c r="F1" s="3"/>
    </row>
    <row r="2" spans="1:8">
      <c r="A2" s="1"/>
      <c r="B2" s="2"/>
      <c r="C2" s="2"/>
      <c r="D2" s="2"/>
      <c r="E2" s="138"/>
      <c r="F2" s="3"/>
    </row>
    <row r="3" spans="1:8">
      <c r="A3" s="6"/>
      <c r="B3" s="7"/>
      <c r="C3" s="7"/>
      <c r="D3" s="7"/>
      <c r="E3" s="139"/>
      <c r="F3" s="7"/>
    </row>
    <row r="4" spans="1:8" ht="22.15" customHeight="1">
      <c r="A4" s="8"/>
      <c r="B4" s="9"/>
      <c r="C4" s="10"/>
      <c r="D4" s="11"/>
      <c r="E4" s="140"/>
      <c r="F4" s="11"/>
    </row>
    <row r="5" spans="1:8" ht="13.9" customHeight="1">
      <c r="A5" s="12" t="s">
        <v>2</v>
      </c>
      <c r="B5" s="13"/>
      <c r="C5" s="14" t="s">
        <v>3</v>
      </c>
      <c r="D5" s="15" t="s">
        <v>4</v>
      </c>
      <c r="E5" s="141"/>
      <c r="F5" s="16"/>
    </row>
    <row r="6" spans="1:8" ht="13.9" customHeight="1">
      <c r="A6" s="8"/>
      <c r="B6" s="9"/>
      <c r="C6" s="10"/>
      <c r="D6" s="11"/>
      <c r="E6" s="140"/>
      <c r="F6" s="11"/>
    </row>
    <row r="7" spans="1:8">
      <c r="A7" s="137" t="s">
        <v>5</v>
      </c>
      <c r="B7" s="137" t="s">
        <v>6</v>
      </c>
      <c r="C7" s="137" t="s">
        <v>7</v>
      </c>
      <c r="D7" s="137" t="s">
        <v>8</v>
      </c>
      <c r="E7" s="136" t="s">
        <v>9</v>
      </c>
      <c r="F7" s="137" t="s">
        <v>10</v>
      </c>
    </row>
    <row r="8" spans="1:8">
      <c r="A8" s="17">
        <v>43231</v>
      </c>
      <c r="B8" s="18">
        <v>223</v>
      </c>
      <c r="C8" s="19" t="s">
        <v>11</v>
      </c>
      <c r="D8" s="20">
        <v>22</v>
      </c>
      <c r="E8" s="142">
        <v>4</v>
      </c>
      <c r="F8" s="76"/>
      <c r="H8" s="50" t="str">
        <f>IF(F8="","",IF(ROUND(D8*E8,0)=F8,"richtig","falsch"))</f>
        <v/>
      </c>
    </row>
    <row r="9" spans="1:8">
      <c r="A9" s="17">
        <v>43235</v>
      </c>
      <c r="B9" s="18">
        <v>227</v>
      </c>
      <c r="C9" s="19" t="s">
        <v>11</v>
      </c>
      <c r="D9" s="20">
        <v>132</v>
      </c>
      <c r="E9" s="142">
        <v>6</v>
      </c>
      <c r="F9" s="76"/>
      <c r="H9" s="50" t="str">
        <f t="shared" ref="H9:H45" si="0">IF(F9="","",IF(ROUND(D9*E9,0)=F9,"richtig","falsch"))</f>
        <v/>
      </c>
    </row>
    <row r="10" spans="1:8">
      <c r="A10" s="17">
        <v>43239</v>
      </c>
      <c r="B10" s="18">
        <v>231</v>
      </c>
      <c r="C10" s="19" t="s">
        <v>11</v>
      </c>
      <c r="D10" s="20">
        <v>244.4</v>
      </c>
      <c r="E10" s="142">
        <v>6</v>
      </c>
      <c r="F10" s="76"/>
      <c r="H10" s="50" t="str">
        <f t="shared" si="0"/>
        <v/>
      </c>
    </row>
    <row r="11" spans="1:8">
      <c r="A11" s="17">
        <v>43243</v>
      </c>
      <c r="B11" s="18">
        <v>235</v>
      </c>
      <c r="C11" s="19" t="s">
        <v>11</v>
      </c>
      <c r="D11" s="20">
        <v>356.8</v>
      </c>
      <c r="E11" s="142">
        <v>13</v>
      </c>
      <c r="F11" s="76"/>
      <c r="H11" s="50" t="str">
        <f t="shared" si="0"/>
        <v/>
      </c>
    </row>
    <row r="12" spans="1:8">
      <c r="A12" s="17">
        <v>43247</v>
      </c>
      <c r="B12" s="18">
        <v>239</v>
      </c>
      <c r="C12" s="19" t="s">
        <v>11</v>
      </c>
      <c r="D12" s="20">
        <v>469.2</v>
      </c>
      <c r="E12" s="142">
        <v>17</v>
      </c>
      <c r="F12" s="76"/>
      <c r="H12" s="50" t="str">
        <f t="shared" si="0"/>
        <v/>
      </c>
    </row>
    <row r="13" spans="1:8">
      <c r="A13" s="17">
        <v>43231</v>
      </c>
      <c r="B13" s="18">
        <v>223</v>
      </c>
      <c r="C13" s="19" t="s">
        <v>11</v>
      </c>
      <c r="D13" s="20">
        <v>22</v>
      </c>
      <c r="E13" s="142">
        <v>4</v>
      </c>
      <c r="F13" s="76"/>
      <c r="H13" s="50" t="str">
        <f t="shared" si="0"/>
        <v/>
      </c>
    </row>
    <row r="14" spans="1:8">
      <c r="A14" s="17">
        <v>43235</v>
      </c>
      <c r="B14" s="18">
        <v>227</v>
      </c>
      <c r="C14" s="19" t="s">
        <v>11</v>
      </c>
      <c r="D14" s="20">
        <v>132</v>
      </c>
      <c r="E14" s="142">
        <v>6</v>
      </c>
      <c r="F14" s="76"/>
      <c r="H14" s="50" t="str">
        <f t="shared" si="0"/>
        <v/>
      </c>
    </row>
    <row r="15" spans="1:8">
      <c r="A15" s="17">
        <v>43239</v>
      </c>
      <c r="B15" s="18">
        <v>231</v>
      </c>
      <c r="C15" s="19" t="s">
        <v>11</v>
      </c>
      <c r="D15" s="20">
        <v>244.4</v>
      </c>
      <c r="E15" s="142">
        <v>6</v>
      </c>
      <c r="F15" s="76"/>
      <c r="H15" s="50" t="str">
        <f t="shared" si="0"/>
        <v/>
      </c>
    </row>
    <row r="16" spans="1:8">
      <c r="A16" s="17">
        <v>43243</v>
      </c>
      <c r="B16" s="18">
        <v>235</v>
      </c>
      <c r="C16" s="19" t="s">
        <v>11</v>
      </c>
      <c r="D16" s="20">
        <v>356.8</v>
      </c>
      <c r="E16" s="142">
        <v>13</v>
      </c>
      <c r="F16" s="76"/>
      <c r="H16" s="50" t="str">
        <f t="shared" si="0"/>
        <v/>
      </c>
    </row>
    <row r="17" spans="1:8">
      <c r="A17" s="17">
        <v>43247</v>
      </c>
      <c r="B17" s="18">
        <v>239</v>
      </c>
      <c r="C17" s="19" t="s">
        <v>11</v>
      </c>
      <c r="D17" s="20">
        <v>469.2</v>
      </c>
      <c r="E17" s="142">
        <v>17</v>
      </c>
      <c r="F17" s="76"/>
      <c r="H17" s="50" t="str">
        <f t="shared" si="0"/>
        <v/>
      </c>
    </row>
    <row r="18" spans="1:8">
      <c r="A18" s="17">
        <v>43232</v>
      </c>
      <c r="B18" s="18">
        <v>224</v>
      </c>
      <c r="C18" s="21" t="s">
        <v>12</v>
      </c>
      <c r="D18" s="20">
        <v>24</v>
      </c>
      <c r="E18" s="142">
        <v>50</v>
      </c>
      <c r="F18" s="76"/>
      <c r="H18" s="50" t="str">
        <f t="shared" si="0"/>
        <v/>
      </c>
    </row>
    <row r="19" spans="1:8">
      <c r="A19" s="17">
        <v>43236</v>
      </c>
      <c r="B19" s="18">
        <v>228</v>
      </c>
      <c r="C19" s="21" t="s">
        <v>12</v>
      </c>
      <c r="D19" s="20">
        <v>160.1</v>
      </c>
      <c r="E19" s="142">
        <v>2</v>
      </c>
      <c r="F19" s="76"/>
      <c r="H19" s="50" t="str">
        <f t="shared" si="0"/>
        <v/>
      </c>
    </row>
    <row r="20" spans="1:8">
      <c r="A20" s="17">
        <v>43240</v>
      </c>
      <c r="B20" s="18">
        <v>232</v>
      </c>
      <c r="C20" s="21" t="s">
        <v>12</v>
      </c>
      <c r="D20" s="20">
        <v>272.5</v>
      </c>
      <c r="E20" s="142">
        <v>10</v>
      </c>
      <c r="F20" s="76"/>
      <c r="H20" s="50" t="str">
        <f t="shared" si="0"/>
        <v/>
      </c>
    </row>
    <row r="21" spans="1:8">
      <c r="A21" s="17">
        <v>43244</v>
      </c>
      <c r="B21" s="18">
        <v>236</v>
      </c>
      <c r="C21" s="21" t="s">
        <v>12</v>
      </c>
      <c r="D21" s="20">
        <v>384.9</v>
      </c>
      <c r="E21" s="142">
        <v>14</v>
      </c>
      <c r="F21" s="76"/>
      <c r="H21" s="50" t="str">
        <f t="shared" si="0"/>
        <v/>
      </c>
    </row>
    <row r="22" spans="1:8">
      <c r="A22" s="17">
        <v>43248</v>
      </c>
      <c r="B22" s="18">
        <v>240</v>
      </c>
      <c r="C22" s="21" t="s">
        <v>12</v>
      </c>
      <c r="D22" s="20">
        <v>497.3</v>
      </c>
      <c r="E22" s="142">
        <v>18</v>
      </c>
      <c r="F22" s="76"/>
      <c r="H22" s="50" t="str">
        <f t="shared" si="0"/>
        <v/>
      </c>
    </row>
    <row r="23" spans="1:8">
      <c r="A23" s="17">
        <v>43232</v>
      </c>
      <c r="B23" s="18">
        <v>224</v>
      </c>
      <c r="C23" s="21" t="s">
        <v>12</v>
      </c>
      <c r="D23" s="20">
        <v>24</v>
      </c>
      <c r="E23" s="142">
        <v>50</v>
      </c>
      <c r="F23" s="76"/>
      <c r="H23" s="50" t="str">
        <f t="shared" si="0"/>
        <v/>
      </c>
    </row>
    <row r="24" spans="1:8">
      <c r="A24" s="17">
        <v>43236</v>
      </c>
      <c r="B24" s="18">
        <v>228</v>
      </c>
      <c r="C24" s="21" t="s">
        <v>12</v>
      </c>
      <c r="D24" s="20">
        <v>160.1</v>
      </c>
      <c r="E24" s="142">
        <v>2</v>
      </c>
      <c r="F24" s="76"/>
      <c r="H24" s="50" t="str">
        <f t="shared" si="0"/>
        <v/>
      </c>
    </row>
    <row r="25" spans="1:8">
      <c r="A25" s="17">
        <v>43240</v>
      </c>
      <c r="B25" s="18">
        <v>232</v>
      </c>
      <c r="C25" s="21" t="s">
        <v>12</v>
      </c>
      <c r="D25" s="20">
        <v>272.5</v>
      </c>
      <c r="E25" s="142">
        <v>10</v>
      </c>
      <c r="F25" s="76"/>
      <c r="H25" s="50" t="str">
        <f t="shared" si="0"/>
        <v/>
      </c>
    </row>
    <row r="26" spans="1:8">
      <c r="A26" s="17">
        <v>43244</v>
      </c>
      <c r="B26" s="18">
        <v>236</v>
      </c>
      <c r="C26" s="21" t="s">
        <v>12</v>
      </c>
      <c r="D26" s="20">
        <v>384.9</v>
      </c>
      <c r="E26" s="142">
        <v>14</v>
      </c>
      <c r="F26" s="76"/>
      <c r="H26" s="50" t="str">
        <f t="shared" si="0"/>
        <v/>
      </c>
    </row>
    <row r="27" spans="1:8">
      <c r="A27" s="17">
        <v>43248</v>
      </c>
      <c r="B27" s="18">
        <v>240</v>
      </c>
      <c r="C27" s="21" t="s">
        <v>12</v>
      </c>
      <c r="D27" s="20">
        <v>497.3</v>
      </c>
      <c r="E27" s="142">
        <v>18</v>
      </c>
      <c r="F27" s="76"/>
      <c r="H27" s="50" t="str">
        <f t="shared" si="0"/>
        <v/>
      </c>
    </row>
    <row r="28" spans="1:8">
      <c r="A28" s="17">
        <v>43233</v>
      </c>
      <c r="B28" s="18">
        <v>225</v>
      </c>
      <c r="C28" s="21" t="s">
        <v>13</v>
      </c>
      <c r="D28" s="20">
        <v>116</v>
      </c>
      <c r="E28" s="142">
        <v>6</v>
      </c>
      <c r="F28" s="76"/>
      <c r="H28" s="50" t="str">
        <f t="shared" si="0"/>
        <v/>
      </c>
    </row>
    <row r="29" spans="1:8">
      <c r="A29" s="17">
        <v>43237</v>
      </c>
      <c r="B29" s="18">
        <v>229</v>
      </c>
      <c r="C29" s="21" t="s">
        <v>13</v>
      </c>
      <c r="D29" s="20">
        <v>188.2</v>
      </c>
      <c r="E29" s="142">
        <v>5</v>
      </c>
      <c r="F29" s="76"/>
      <c r="H29" s="50" t="str">
        <f t="shared" si="0"/>
        <v/>
      </c>
    </row>
    <row r="30" spans="1:8">
      <c r="A30" s="17">
        <v>43241</v>
      </c>
      <c r="B30" s="18">
        <v>233</v>
      </c>
      <c r="C30" s="21" t="s">
        <v>13</v>
      </c>
      <c r="D30" s="20">
        <v>300.60000000000002</v>
      </c>
      <c r="E30" s="142">
        <v>11</v>
      </c>
      <c r="F30" s="76"/>
      <c r="H30" s="50" t="str">
        <f t="shared" si="0"/>
        <v/>
      </c>
    </row>
    <row r="31" spans="1:8">
      <c r="A31" s="17">
        <v>43245</v>
      </c>
      <c r="B31" s="18">
        <v>237</v>
      </c>
      <c r="C31" s="21" t="s">
        <v>13</v>
      </c>
      <c r="D31" s="20">
        <v>413</v>
      </c>
      <c r="E31" s="142">
        <v>15</v>
      </c>
      <c r="F31" s="76"/>
      <c r="H31" s="50" t="str">
        <f t="shared" si="0"/>
        <v/>
      </c>
    </row>
    <row r="32" spans="1:8">
      <c r="A32" s="17">
        <v>43249</v>
      </c>
      <c r="B32" s="18">
        <v>241</v>
      </c>
      <c r="C32" s="21" t="s">
        <v>13</v>
      </c>
      <c r="D32" s="20">
        <v>525.4</v>
      </c>
      <c r="E32" s="142">
        <v>19</v>
      </c>
      <c r="F32" s="76"/>
      <c r="H32" s="50" t="str">
        <f t="shared" si="0"/>
        <v/>
      </c>
    </row>
    <row r="33" spans="1:8">
      <c r="A33" s="17">
        <v>43233</v>
      </c>
      <c r="B33" s="18">
        <v>225</v>
      </c>
      <c r="C33" s="21" t="s">
        <v>13</v>
      </c>
      <c r="D33" s="20">
        <v>116</v>
      </c>
      <c r="E33" s="142">
        <v>6</v>
      </c>
      <c r="F33" s="76"/>
      <c r="H33" s="50" t="str">
        <f t="shared" si="0"/>
        <v/>
      </c>
    </row>
    <row r="34" spans="1:8">
      <c r="A34" s="17">
        <v>43237</v>
      </c>
      <c r="B34" s="18">
        <v>229</v>
      </c>
      <c r="C34" s="21" t="s">
        <v>13</v>
      </c>
      <c r="D34" s="20">
        <v>188.2</v>
      </c>
      <c r="E34" s="142">
        <v>5</v>
      </c>
      <c r="F34" s="76"/>
      <c r="H34" s="50" t="str">
        <f t="shared" si="0"/>
        <v/>
      </c>
    </row>
    <row r="35" spans="1:8">
      <c r="A35" s="17">
        <v>43241</v>
      </c>
      <c r="B35" s="18">
        <v>233</v>
      </c>
      <c r="C35" s="21" t="s">
        <v>13</v>
      </c>
      <c r="D35" s="20">
        <v>300.60000000000002</v>
      </c>
      <c r="E35" s="142">
        <v>11</v>
      </c>
      <c r="F35" s="76"/>
      <c r="H35" s="50" t="str">
        <f t="shared" si="0"/>
        <v/>
      </c>
    </row>
    <row r="36" spans="1:8">
      <c r="A36" s="17">
        <v>43245</v>
      </c>
      <c r="B36" s="18">
        <v>237</v>
      </c>
      <c r="C36" s="21" t="s">
        <v>13</v>
      </c>
      <c r="D36" s="20">
        <v>413</v>
      </c>
      <c r="E36" s="142">
        <v>15</v>
      </c>
      <c r="F36" s="76"/>
      <c r="H36" s="50" t="str">
        <f t="shared" si="0"/>
        <v/>
      </c>
    </row>
    <row r="37" spans="1:8">
      <c r="A37" s="17">
        <v>43249</v>
      </c>
      <c r="B37" s="18">
        <v>241</v>
      </c>
      <c r="C37" s="21" t="s">
        <v>13</v>
      </c>
      <c r="D37" s="20">
        <v>525.4</v>
      </c>
      <c r="E37" s="142">
        <v>19</v>
      </c>
      <c r="F37" s="76"/>
      <c r="H37" s="50" t="str">
        <f t="shared" si="0"/>
        <v/>
      </c>
    </row>
    <row r="38" spans="1:8">
      <c r="A38" s="17">
        <v>43234</v>
      </c>
      <c r="B38" s="18">
        <v>226</v>
      </c>
      <c r="C38" s="21" t="s">
        <v>14</v>
      </c>
      <c r="D38" s="20">
        <v>85</v>
      </c>
      <c r="E38" s="142">
        <v>5</v>
      </c>
      <c r="F38" s="76"/>
      <c r="H38" s="50" t="str">
        <f t="shared" si="0"/>
        <v/>
      </c>
    </row>
    <row r="39" spans="1:8">
      <c r="A39" s="17">
        <v>43238</v>
      </c>
      <c r="B39" s="18">
        <v>230</v>
      </c>
      <c r="C39" s="21" t="s">
        <v>14</v>
      </c>
      <c r="D39" s="20">
        <v>216.3</v>
      </c>
      <c r="E39" s="142">
        <v>9</v>
      </c>
      <c r="F39" s="76"/>
      <c r="H39" s="50" t="str">
        <f t="shared" si="0"/>
        <v/>
      </c>
    </row>
    <row r="40" spans="1:8">
      <c r="A40" s="17">
        <v>43242</v>
      </c>
      <c r="B40" s="18">
        <v>234</v>
      </c>
      <c r="C40" s="21" t="s">
        <v>14</v>
      </c>
      <c r="D40" s="20">
        <v>328.7</v>
      </c>
      <c r="E40" s="142">
        <v>12</v>
      </c>
      <c r="F40" s="76"/>
      <c r="H40" s="50" t="str">
        <f t="shared" si="0"/>
        <v/>
      </c>
    </row>
    <row r="41" spans="1:8">
      <c r="A41" s="17">
        <v>43246</v>
      </c>
      <c r="B41" s="18">
        <v>238</v>
      </c>
      <c r="C41" s="21" t="s">
        <v>14</v>
      </c>
      <c r="D41" s="20">
        <v>441.1</v>
      </c>
      <c r="E41" s="142">
        <v>16</v>
      </c>
      <c r="F41" s="76"/>
      <c r="H41" s="50" t="str">
        <f t="shared" si="0"/>
        <v/>
      </c>
    </row>
    <row r="42" spans="1:8">
      <c r="A42" s="17">
        <v>43234</v>
      </c>
      <c r="B42" s="18">
        <v>226</v>
      </c>
      <c r="C42" s="21" t="s">
        <v>14</v>
      </c>
      <c r="D42" s="20">
        <v>85</v>
      </c>
      <c r="E42" s="142">
        <v>5</v>
      </c>
      <c r="F42" s="76"/>
      <c r="H42" s="50" t="str">
        <f t="shared" si="0"/>
        <v/>
      </c>
    </row>
    <row r="43" spans="1:8">
      <c r="A43" s="17">
        <v>43238</v>
      </c>
      <c r="B43" s="18">
        <v>230</v>
      </c>
      <c r="C43" s="21" t="s">
        <v>14</v>
      </c>
      <c r="D43" s="20">
        <v>216.3</v>
      </c>
      <c r="E43" s="142">
        <v>9</v>
      </c>
      <c r="F43" s="76"/>
      <c r="H43" s="50" t="str">
        <f t="shared" si="0"/>
        <v/>
      </c>
    </row>
    <row r="44" spans="1:8">
      <c r="A44" s="17">
        <v>43242</v>
      </c>
      <c r="B44" s="18">
        <v>234</v>
      </c>
      <c r="C44" s="21" t="s">
        <v>14</v>
      </c>
      <c r="D44" s="20">
        <v>328.7</v>
      </c>
      <c r="E44" s="142">
        <v>12</v>
      </c>
      <c r="F44" s="76"/>
      <c r="H44" s="50" t="str">
        <f t="shared" si="0"/>
        <v/>
      </c>
    </row>
    <row r="45" spans="1:8">
      <c r="A45" s="17">
        <v>43246</v>
      </c>
      <c r="B45" s="18">
        <v>238</v>
      </c>
      <c r="C45" s="21" t="s">
        <v>14</v>
      </c>
      <c r="D45" s="20">
        <v>441.1</v>
      </c>
      <c r="E45" s="142">
        <v>16</v>
      </c>
      <c r="F45" s="76"/>
      <c r="H45" s="50" t="str">
        <f t="shared" si="0"/>
        <v/>
      </c>
    </row>
    <row r="46" spans="1:8">
      <c r="A46" s="22"/>
      <c r="B46" s="23"/>
      <c r="C46" s="24"/>
      <c r="D46" s="25"/>
      <c r="E46" s="143"/>
      <c r="F46" s="26"/>
    </row>
    <row r="47" spans="1:8">
      <c r="A47" s="22"/>
      <c r="B47" s="23"/>
      <c r="C47" s="24"/>
      <c r="D47" s="25"/>
      <c r="E47" s="143"/>
      <c r="F47" s="26"/>
    </row>
    <row r="48" spans="1:8">
      <c r="A48" s="22"/>
      <c r="B48" s="23"/>
      <c r="C48" s="24"/>
      <c r="D48" s="25"/>
      <c r="E48" s="143"/>
      <c r="F48" s="26"/>
    </row>
    <row r="49" spans="1:6">
      <c r="A49" s="22"/>
      <c r="B49" s="23"/>
      <c r="C49" s="24"/>
      <c r="D49" s="25"/>
      <c r="E49" s="143"/>
      <c r="F49" s="26"/>
    </row>
    <row r="50" spans="1:6">
      <c r="A50" s="22"/>
      <c r="B50" s="23"/>
      <c r="C50" s="24"/>
      <c r="D50" s="25"/>
      <c r="E50" s="143"/>
      <c r="F50" s="26"/>
    </row>
    <row r="51" spans="1:6">
      <c r="A51" s="22"/>
      <c r="B51" s="23"/>
      <c r="C51" s="24"/>
      <c r="D51" s="25"/>
      <c r="E51" s="143"/>
      <c r="F51" s="26"/>
    </row>
    <row r="52" spans="1:6">
      <c r="A52" s="22"/>
      <c r="B52" s="23"/>
      <c r="C52" s="24"/>
      <c r="D52" s="25"/>
      <c r="E52" s="143"/>
      <c r="F52" s="26"/>
    </row>
    <row r="53" spans="1:6">
      <c r="A53" s="22"/>
      <c r="B53" s="23"/>
      <c r="C53" s="24"/>
      <c r="D53" s="25"/>
      <c r="E53" s="143"/>
      <c r="F53" s="26"/>
    </row>
    <row r="54" spans="1:6">
      <c r="A54" s="22"/>
      <c r="B54" s="23"/>
      <c r="C54" s="24"/>
      <c r="D54" s="25"/>
      <c r="E54" s="143"/>
      <c r="F54" s="26"/>
    </row>
    <row r="55" spans="1:6">
      <c r="A55" s="22"/>
      <c r="B55" s="23"/>
      <c r="C55" s="24"/>
      <c r="D55" s="25"/>
      <c r="E55" s="143"/>
      <c r="F55" s="26"/>
    </row>
    <row r="56" spans="1:6">
      <c r="A56" s="22"/>
      <c r="B56" s="23"/>
      <c r="C56" s="24"/>
      <c r="D56" s="25"/>
      <c r="E56" s="143"/>
      <c r="F56" s="26"/>
    </row>
    <row r="57" spans="1:6">
      <c r="A57" s="22"/>
      <c r="B57" s="23"/>
      <c r="C57" s="24"/>
      <c r="D57" s="25"/>
      <c r="E57" s="143"/>
      <c r="F57" s="26"/>
    </row>
    <row r="58" spans="1:6">
      <c r="A58" s="22"/>
      <c r="B58" s="23"/>
      <c r="C58" s="24"/>
      <c r="D58" s="25"/>
      <c r="E58" s="143"/>
      <c r="F58" s="26"/>
    </row>
    <row r="59" spans="1:6">
      <c r="A59" s="22"/>
      <c r="B59" s="23"/>
      <c r="C59" s="24"/>
      <c r="D59" s="25"/>
      <c r="E59" s="143"/>
      <c r="F59" s="26"/>
    </row>
    <row r="60" spans="1:6">
      <c r="A60" s="22"/>
      <c r="B60" s="23"/>
      <c r="C60" s="24"/>
      <c r="D60" s="25"/>
      <c r="E60" s="143"/>
      <c r="F60" s="26"/>
    </row>
    <row r="61" spans="1:6">
      <c r="A61" s="22"/>
      <c r="B61" s="23"/>
      <c r="C61" s="24"/>
      <c r="D61" s="25"/>
      <c r="E61" s="143"/>
      <c r="F61" s="26"/>
    </row>
    <row r="62" spans="1:6">
      <c r="A62" s="22"/>
      <c r="B62" s="23"/>
      <c r="C62" s="24"/>
      <c r="D62" s="25"/>
      <c r="E62" s="143"/>
      <c r="F62" s="26"/>
    </row>
    <row r="63" spans="1:6">
      <c r="A63" s="22"/>
      <c r="B63" s="23"/>
      <c r="C63" s="24"/>
      <c r="D63" s="25"/>
      <c r="E63" s="143"/>
      <c r="F63" s="26"/>
    </row>
    <row r="64" spans="1:6">
      <c r="A64" s="22"/>
      <c r="B64" s="23"/>
      <c r="C64" s="24"/>
      <c r="D64" s="25"/>
      <c r="E64" s="143"/>
      <c r="F64" s="26"/>
    </row>
    <row r="65" spans="1:6">
      <c r="A65" s="22"/>
      <c r="B65" s="23"/>
      <c r="C65" s="24"/>
      <c r="D65" s="25"/>
      <c r="E65" s="143"/>
      <c r="F65" s="26"/>
    </row>
    <row r="66" spans="1:6">
      <c r="A66" s="22"/>
      <c r="B66" s="23"/>
      <c r="C66" s="24"/>
      <c r="D66" s="25"/>
      <c r="E66" s="143"/>
      <c r="F66" s="26"/>
    </row>
    <row r="67" spans="1:6">
      <c r="A67" s="22"/>
      <c r="B67" s="23"/>
      <c r="C67" s="24"/>
      <c r="D67" s="25"/>
      <c r="E67" s="143"/>
      <c r="F67" s="26"/>
    </row>
    <row r="68" spans="1:6">
      <c r="A68" s="22"/>
      <c r="B68" s="23"/>
      <c r="C68" s="24"/>
      <c r="D68" s="25"/>
      <c r="E68" s="143"/>
      <c r="F68" s="26"/>
    </row>
    <row r="69" spans="1:6">
      <c r="A69" s="22"/>
      <c r="B69" s="23"/>
      <c r="C69" s="24"/>
      <c r="D69" s="25"/>
      <c r="E69" s="143"/>
      <c r="F69" s="26"/>
    </row>
    <row r="70" spans="1:6">
      <c r="A70" s="22"/>
      <c r="B70" s="23"/>
      <c r="C70" s="24"/>
      <c r="D70" s="25"/>
      <c r="E70" s="143"/>
      <c r="F70" s="26"/>
    </row>
    <row r="71" spans="1:6">
      <c r="A71" s="22"/>
      <c r="B71" s="23"/>
      <c r="C71" s="24"/>
      <c r="D71" s="25"/>
      <c r="E71" s="143"/>
      <c r="F71" s="26"/>
    </row>
    <row r="72" spans="1:6">
      <c r="A72" s="22"/>
      <c r="B72" s="23"/>
      <c r="C72" s="24"/>
      <c r="D72" s="25"/>
      <c r="E72" s="143"/>
      <c r="F72" s="26"/>
    </row>
    <row r="73" spans="1:6">
      <c r="A73" s="22"/>
      <c r="B73" s="23"/>
      <c r="C73" s="24"/>
      <c r="D73" s="25"/>
      <c r="E73" s="143"/>
      <c r="F73" s="26"/>
    </row>
    <row r="74" spans="1:6">
      <c r="A74" s="22"/>
      <c r="B74" s="23"/>
      <c r="C74" s="24"/>
      <c r="D74" s="25"/>
      <c r="E74" s="143"/>
      <c r="F74" s="26"/>
    </row>
    <row r="75" spans="1:6">
      <c r="A75" s="22"/>
      <c r="B75" s="23"/>
      <c r="C75" s="24"/>
      <c r="D75" s="25"/>
      <c r="E75" s="143"/>
      <c r="F75" s="26"/>
    </row>
    <row r="76" spans="1:6">
      <c r="A76" s="22"/>
      <c r="B76" s="23"/>
      <c r="C76" s="24"/>
      <c r="D76" s="25"/>
      <c r="E76" s="143"/>
      <c r="F76" s="26"/>
    </row>
    <row r="77" spans="1:6">
      <c r="A77" s="22"/>
      <c r="B77" s="23"/>
      <c r="C77" s="24"/>
      <c r="D77" s="25"/>
      <c r="E77" s="143"/>
      <c r="F77" s="26"/>
    </row>
    <row r="78" spans="1:6">
      <c r="A78" s="22"/>
      <c r="B78" s="23"/>
      <c r="C78" s="24"/>
      <c r="D78" s="25"/>
      <c r="E78" s="143"/>
      <c r="F78" s="26"/>
    </row>
    <row r="79" spans="1:6">
      <c r="A79" s="22"/>
      <c r="B79" s="23"/>
      <c r="C79" s="24"/>
      <c r="D79" s="25"/>
      <c r="E79" s="143"/>
      <c r="F79" s="26"/>
    </row>
    <row r="80" spans="1:6">
      <c r="A80" s="22"/>
      <c r="B80" s="23"/>
      <c r="C80" s="24"/>
      <c r="D80" s="25"/>
      <c r="E80" s="143"/>
      <c r="F80" s="26"/>
    </row>
    <row r="81" spans="1:6">
      <c r="A81" s="22"/>
      <c r="B81" s="23"/>
      <c r="C81" s="24"/>
      <c r="D81" s="25"/>
      <c r="E81" s="143"/>
      <c r="F81" s="26"/>
    </row>
    <row r="82" spans="1:6">
      <c r="A82" s="22"/>
      <c r="B82" s="23"/>
      <c r="C82" s="24"/>
      <c r="D82" s="25"/>
      <c r="E82" s="143"/>
      <c r="F82" s="26"/>
    </row>
    <row r="83" spans="1:6">
      <c r="A83" s="22"/>
      <c r="B83" s="23"/>
      <c r="C83" s="24"/>
      <c r="D83" s="25"/>
      <c r="E83" s="143"/>
      <c r="F83" s="26"/>
    </row>
    <row r="84" spans="1:6">
      <c r="A84" s="22"/>
      <c r="B84" s="23"/>
      <c r="C84" s="24"/>
      <c r="D84" s="25"/>
      <c r="E84" s="143"/>
      <c r="F84" s="26"/>
    </row>
    <row r="85" spans="1:6">
      <c r="A85" s="22"/>
      <c r="B85" s="23"/>
      <c r="C85" s="24"/>
      <c r="D85" s="25"/>
      <c r="E85" s="143"/>
      <c r="F85" s="26"/>
    </row>
    <row r="86" spans="1:6">
      <c r="A86" s="22"/>
      <c r="B86" s="23"/>
      <c r="C86" s="24"/>
      <c r="D86" s="25"/>
      <c r="E86" s="143"/>
      <c r="F86" s="26"/>
    </row>
    <row r="87" spans="1:6">
      <c r="A87" s="22"/>
      <c r="B87" s="23"/>
      <c r="C87" s="24"/>
      <c r="D87" s="25"/>
      <c r="E87" s="143"/>
      <c r="F87" s="26"/>
    </row>
    <row r="88" spans="1:6">
      <c r="A88" s="22"/>
      <c r="B88" s="23"/>
      <c r="C88" s="24"/>
      <c r="D88" s="25"/>
      <c r="E88" s="143"/>
      <c r="F88" s="26"/>
    </row>
    <row r="89" spans="1:6">
      <c r="A89" s="22"/>
      <c r="B89" s="23"/>
      <c r="C89" s="24"/>
      <c r="D89" s="25"/>
      <c r="E89" s="143"/>
      <c r="F89" s="26"/>
    </row>
    <row r="90" spans="1:6">
      <c r="A90" s="22"/>
      <c r="B90" s="23"/>
      <c r="C90" s="24"/>
      <c r="D90" s="25"/>
      <c r="E90" s="143"/>
      <c r="F90" s="26"/>
    </row>
    <row r="91" spans="1:6">
      <c r="A91" s="22"/>
      <c r="B91" s="23"/>
      <c r="C91" s="24"/>
      <c r="D91" s="25"/>
      <c r="E91" s="143"/>
      <c r="F91" s="26"/>
    </row>
    <row r="92" spans="1:6">
      <c r="A92" s="22"/>
      <c r="B92" s="23"/>
      <c r="C92" s="24"/>
      <c r="D92" s="25"/>
      <c r="E92" s="143"/>
      <c r="F92" s="26"/>
    </row>
    <row r="93" spans="1:6">
      <c r="A93" s="22"/>
      <c r="B93" s="23"/>
      <c r="C93" s="24"/>
      <c r="D93" s="25"/>
      <c r="E93" s="143"/>
      <c r="F93" s="26"/>
    </row>
    <row r="94" spans="1:6">
      <c r="A94" s="22"/>
      <c r="B94" s="23"/>
      <c r="C94" s="24"/>
      <c r="D94" s="25"/>
      <c r="E94" s="143"/>
      <c r="F94" s="26"/>
    </row>
    <row r="95" spans="1:6">
      <c r="A95" s="22"/>
      <c r="B95" s="23"/>
      <c r="C95" s="24"/>
      <c r="D95" s="25"/>
      <c r="E95" s="143"/>
      <c r="F95" s="26"/>
    </row>
    <row r="96" spans="1:6">
      <c r="A96" s="22"/>
      <c r="B96" s="23"/>
      <c r="C96" s="24"/>
      <c r="D96" s="25"/>
      <c r="E96" s="143"/>
      <c r="F96" s="26"/>
    </row>
    <row r="97" spans="1:6">
      <c r="A97" s="22"/>
      <c r="B97" s="23"/>
      <c r="C97" s="24"/>
      <c r="D97" s="25"/>
      <c r="E97" s="143"/>
      <c r="F97" s="26"/>
    </row>
    <row r="98" spans="1:6">
      <c r="A98" s="22"/>
      <c r="B98" s="23"/>
      <c r="C98" s="24"/>
      <c r="D98" s="25"/>
      <c r="E98" s="143"/>
      <c r="F98" s="26"/>
    </row>
    <row r="99" spans="1:6">
      <c r="A99" s="27" t="s">
        <v>15</v>
      </c>
      <c r="B99" s="28"/>
      <c r="C99" s="29"/>
      <c r="D99" s="30"/>
      <c r="E99" s="144"/>
      <c r="F99" s="31"/>
    </row>
    <row r="100" spans="1:6">
      <c r="A100" s="32"/>
      <c r="B100" s="28"/>
      <c r="C100" s="29"/>
      <c r="D100" s="30"/>
      <c r="E100" s="144"/>
      <c r="F100" s="31"/>
    </row>
    <row r="101" spans="1:6">
      <c r="A101" s="33" t="s">
        <v>1</v>
      </c>
      <c r="B101" s="34"/>
      <c r="C101" s="34"/>
      <c r="D101" s="34"/>
      <c r="E101" s="145"/>
      <c r="F101" s="34"/>
    </row>
    <row r="102" spans="1:6">
      <c r="A102" s="35"/>
      <c r="B102" s="36"/>
      <c r="C102" s="34"/>
      <c r="D102" s="37"/>
      <c r="E102" s="145"/>
      <c r="F102" s="37"/>
    </row>
    <row r="103" spans="1:6">
      <c r="A103" s="38" t="s">
        <v>2</v>
      </c>
      <c r="B103" s="39"/>
      <c r="C103" s="40" t="s">
        <v>3</v>
      </c>
      <c r="D103" s="41" t="s">
        <v>4</v>
      </c>
      <c r="E103" s="146"/>
      <c r="F103" s="42"/>
    </row>
    <row r="104" spans="1:6">
      <c r="A104" s="35"/>
      <c r="B104" s="36"/>
      <c r="C104" s="34"/>
      <c r="D104" s="37"/>
      <c r="E104" s="145"/>
      <c r="F104" s="37"/>
    </row>
    <row r="105" spans="1:6">
      <c r="A105" s="43" t="s">
        <v>5</v>
      </c>
      <c r="B105" s="43" t="s">
        <v>6</v>
      </c>
      <c r="C105" s="44" t="s">
        <v>7</v>
      </c>
      <c r="D105" s="45" t="s">
        <v>8</v>
      </c>
      <c r="E105" s="147" t="s">
        <v>9</v>
      </c>
      <c r="F105" s="45" t="s">
        <v>10</v>
      </c>
    </row>
    <row r="106" spans="1:6">
      <c r="A106" s="46">
        <v>43231</v>
      </c>
      <c r="B106" s="28">
        <v>223</v>
      </c>
      <c r="C106" s="32" t="s">
        <v>11</v>
      </c>
      <c r="D106" s="30">
        <v>22</v>
      </c>
      <c r="E106" s="144">
        <v>4</v>
      </c>
      <c r="F106" s="47">
        <f t="shared" ref="F106:F143" si="1">ROUND(E106*D106,0)</f>
        <v>88</v>
      </c>
    </row>
    <row r="107" spans="1:6">
      <c r="A107" s="46">
        <v>43235</v>
      </c>
      <c r="B107" s="28">
        <v>227</v>
      </c>
      <c r="C107" s="32" t="s">
        <v>11</v>
      </c>
      <c r="D107" s="30">
        <v>132</v>
      </c>
      <c r="E107" s="144">
        <v>6</v>
      </c>
      <c r="F107" s="47">
        <f t="shared" si="1"/>
        <v>792</v>
      </c>
    </row>
    <row r="108" spans="1:6">
      <c r="A108" s="46">
        <v>43239</v>
      </c>
      <c r="B108" s="28">
        <v>231</v>
      </c>
      <c r="C108" s="29" t="s">
        <v>11</v>
      </c>
      <c r="D108" s="30">
        <v>244.4</v>
      </c>
      <c r="E108" s="144">
        <v>6</v>
      </c>
      <c r="F108" s="47">
        <f t="shared" si="1"/>
        <v>1466</v>
      </c>
    </row>
    <row r="109" spans="1:6">
      <c r="A109" s="46">
        <v>43243</v>
      </c>
      <c r="B109" s="28">
        <v>235</v>
      </c>
      <c r="C109" s="29" t="s">
        <v>11</v>
      </c>
      <c r="D109" s="30">
        <v>356.8</v>
      </c>
      <c r="E109" s="144">
        <v>13</v>
      </c>
      <c r="F109" s="47">
        <f t="shared" si="1"/>
        <v>4638</v>
      </c>
    </row>
    <row r="110" spans="1:6">
      <c r="A110" s="46">
        <v>43247</v>
      </c>
      <c r="B110" s="28">
        <v>239</v>
      </c>
      <c r="C110" s="29" t="s">
        <v>11</v>
      </c>
      <c r="D110" s="30">
        <v>469.2</v>
      </c>
      <c r="E110" s="144">
        <v>17</v>
      </c>
      <c r="F110" s="47">
        <f t="shared" si="1"/>
        <v>7976</v>
      </c>
    </row>
    <row r="111" spans="1:6">
      <c r="A111" s="46">
        <v>43231</v>
      </c>
      <c r="B111" s="28">
        <v>223</v>
      </c>
      <c r="C111" s="29" t="s">
        <v>11</v>
      </c>
      <c r="D111" s="30">
        <v>22</v>
      </c>
      <c r="E111" s="144">
        <v>4</v>
      </c>
      <c r="F111" s="47">
        <f t="shared" si="1"/>
        <v>88</v>
      </c>
    </row>
    <row r="112" spans="1:6">
      <c r="A112" s="46">
        <v>43235</v>
      </c>
      <c r="B112" s="28">
        <v>227</v>
      </c>
      <c r="C112" s="29" t="s">
        <v>11</v>
      </c>
      <c r="D112" s="30">
        <v>132</v>
      </c>
      <c r="E112" s="144">
        <v>6</v>
      </c>
      <c r="F112" s="47">
        <f t="shared" si="1"/>
        <v>792</v>
      </c>
    </row>
    <row r="113" spans="1:6">
      <c r="A113" s="46">
        <v>43239</v>
      </c>
      <c r="B113" s="28">
        <v>231</v>
      </c>
      <c r="C113" s="29" t="s">
        <v>11</v>
      </c>
      <c r="D113" s="30">
        <v>244.4</v>
      </c>
      <c r="E113" s="144">
        <v>6</v>
      </c>
      <c r="F113" s="47">
        <f t="shared" si="1"/>
        <v>1466</v>
      </c>
    </row>
    <row r="114" spans="1:6">
      <c r="A114" s="46">
        <v>43243</v>
      </c>
      <c r="B114" s="28">
        <v>235</v>
      </c>
      <c r="C114" s="32" t="s">
        <v>11</v>
      </c>
      <c r="D114" s="30">
        <v>356.8</v>
      </c>
      <c r="E114" s="144">
        <v>13</v>
      </c>
      <c r="F114" s="47">
        <f t="shared" si="1"/>
        <v>4638</v>
      </c>
    </row>
    <row r="115" spans="1:6">
      <c r="A115" s="46">
        <v>43247</v>
      </c>
      <c r="B115" s="28">
        <v>239</v>
      </c>
      <c r="C115" s="32" t="s">
        <v>11</v>
      </c>
      <c r="D115" s="30">
        <v>469.2</v>
      </c>
      <c r="E115" s="144">
        <v>17</v>
      </c>
      <c r="F115" s="47">
        <f t="shared" si="1"/>
        <v>7976</v>
      </c>
    </row>
    <row r="116" spans="1:6">
      <c r="A116" s="46">
        <v>43232</v>
      </c>
      <c r="B116" s="28">
        <v>224</v>
      </c>
      <c r="C116" s="29" t="s">
        <v>12</v>
      </c>
      <c r="D116" s="30">
        <v>24</v>
      </c>
      <c r="E116" s="144">
        <v>50</v>
      </c>
      <c r="F116" s="47">
        <f t="shared" si="1"/>
        <v>1200</v>
      </c>
    </row>
    <row r="117" spans="1:6">
      <c r="A117" s="46">
        <v>43236</v>
      </c>
      <c r="B117" s="28">
        <v>228</v>
      </c>
      <c r="C117" s="29" t="s">
        <v>12</v>
      </c>
      <c r="D117" s="30">
        <v>160.1</v>
      </c>
      <c r="E117" s="144">
        <v>2</v>
      </c>
      <c r="F117" s="47">
        <f t="shared" si="1"/>
        <v>320</v>
      </c>
    </row>
    <row r="118" spans="1:6">
      <c r="A118" s="46">
        <v>43240</v>
      </c>
      <c r="B118" s="28">
        <v>232</v>
      </c>
      <c r="C118" s="29" t="s">
        <v>12</v>
      </c>
      <c r="D118" s="30">
        <v>272.5</v>
      </c>
      <c r="E118" s="144">
        <v>10</v>
      </c>
      <c r="F118" s="47">
        <f t="shared" si="1"/>
        <v>2725</v>
      </c>
    </row>
    <row r="119" spans="1:6">
      <c r="A119" s="46">
        <v>43244</v>
      </c>
      <c r="B119" s="28">
        <v>236</v>
      </c>
      <c r="C119" s="29" t="s">
        <v>12</v>
      </c>
      <c r="D119" s="30">
        <v>384.9</v>
      </c>
      <c r="E119" s="144">
        <v>14</v>
      </c>
      <c r="F119" s="47">
        <f t="shared" si="1"/>
        <v>5389</v>
      </c>
    </row>
    <row r="120" spans="1:6">
      <c r="A120" s="46">
        <v>43248</v>
      </c>
      <c r="B120" s="28">
        <v>240</v>
      </c>
      <c r="C120" s="29" t="s">
        <v>12</v>
      </c>
      <c r="D120" s="30">
        <v>497.3</v>
      </c>
      <c r="E120" s="144">
        <v>18</v>
      </c>
      <c r="F120" s="47">
        <f t="shared" si="1"/>
        <v>8951</v>
      </c>
    </row>
    <row r="121" spans="1:6">
      <c r="A121" s="46">
        <v>43232</v>
      </c>
      <c r="B121" s="28">
        <v>224</v>
      </c>
      <c r="C121" s="29" t="s">
        <v>12</v>
      </c>
      <c r="D121" s="30">
        <v>24</v>
      </c>
      <c r="E121" s="144">
        <v>50</v>
      </c>
      <c r="F121" s="47">
        <f t="shared" si="1"/>
        <v>1200</v>
      </c>
    </row>
    <row r="122" spans="1:6">
      <c r="A122" s="46">
        <v>43236</v>
      </c>
      <c r="B122" s="28">
        <v>228</v>
      </c>
      <c r="C122" s="32" t="s">
        <v>12</v>
      </c>
      <c r="D122" s="30">
        <v>160.1</v>
      </c>
      <c r="E122" s="144">
        <v>2</v>
      </c>
      <c r="F122" s="47">
        <f t="shared" si="1"/>
        <v>320</v>
      </c>
    </row>
    <row r="123" spans="1:6">
      <c r="A123" s="46">
        <v>43240</v>
      </c>
      <c r="B123" s="28">
        <v>232</v>
      </c>
      <c r="C123" s="32" t="s">
        <v>12</v>
      </c>
      <c r="D123" s="30">
        <v>272.5</v>
      </c>
      <c r="E123" s="144">
        <v>10</v>
      </c>
      <c r="F123" s="47">
        <f t="shared" si="1"/>
        <v>2725</v>
      </c>
    </row>
    <row r="124" spans="1:6">
      <c r="A124" s="46">
        <v>43244</v>
      </c>
      <c r="B124" s="28">
        <v>236</v>
      </c>
      <c r="C124" s="29" t="s">
        <v>12</v>
      </c>
      <c r="D124" s="30">
        <v>384.9</v>
      </c>
      <c r="E124" s="144">
        <v>14</v>
      </c>
      <c r="F124" s="47">
        <f t="shared" si="1"/>
        <v>5389</v>
      </c>
    </row>
    <row r="125" spans="1:6">
      <c r="A125" s="46">
        <v>43248</v>
      </c>
      <c r="B125" s="28">
        <v>240</v>
      </c>
      <c r="C125" s="29" t="s">
        <v>12</v>
      </c>
      <c r="D125" s="30">
        <v>497.3</v>
      </c>
      <c r="E125" s="144">
        <v>18</v>
      </c>
      <c r="F125" s="47">
        <f t="shared" si="1"/>
        <v>8951</v>
      </c>
    </row>
    <row r="126" spans="1:6">
      <c r="A126" s="46">
        <v>43233</v>
      </c>
      <c r="B126" s="28">
        <v>225</v>
      </c>
      <c r="C126" s="29" t="s">
        <v>13</v>
      </c>
      <c r="D126" s="30">
        <v>116</v>
      </c>
      <c r="E126" s="144">
        <v>6</v>
      </c>
      <c r="F126" s="47">
        <f t="shared" si="1"/>
        <v>696</v>
      </c>
    </row>
    <row r="127" spans="1:6">
      <c r="A127" s="46">
        <v>43237</v>
      </c>
      <c r="B127" s="28">
        <v>229</v>
      </c>
      <c r="C127" s="29" t="s">
        <v>13</v>
      </c>
      <c r="D127" s="30">
        <v>188.2</v>
      </c>
      <c r="E127" s="144">
        <v>5</v>
      </c>
      <c r="F127" s="47">
        <f t="shared" si="1"/>
        <v>941</v>
      </c>
    </row>
    <row r="128" spans="1:6">
      <c r="A128" s="46">
        <v>43241</v>
      </c>
      <c r="B128" s="28">
        <v>233</v>
      </c>
      <c r="C128" s="29" t="s">
        <v>13</v>
      </c>
      <c r="D128" s="30">
        <v>300.60000000000002</v>
      </c>
      <c r="E128" s="144">
        <v>11</v>
      </c>
      <c r="F128" s="47">
        <f t="shared" si="1"/>
        <v>3307</v>
      </c>
    </row>
    <row r="129" spans="1:6">
      <c r="A129" s="46">
        <v>43245</v>
      </c>
      <c r="B129" s="28">
        <v>237</v>
      </c>
      <c r="C129" s="29" t="s">
        <v>13</v>
      </c>
      <c r="D129" s="30">
        <v>413</v>
      </c>
      <c r="E129" s="144">
        <v>15</v>
      </c>
      <c r="F129" s="47">
        <f t="shared" si="1"/>
        <v>6195</v>
      </c>
    </row>
    <row r="130" spans="1:6">
      <c r="A130" s="46">
        <v>43249</v>
      </c>
      <c r="B130" s="28">
        <v>241</v>
      </c>
      <c r="C130" s="32" t="s">
        <v>13</v>
      </c>
      <c r="D130" s="30">
        <v>525.4</v>
      </c>
      <c r="E130" s="144">
        <v>19</v>
      </c>
      <c r="F130" s="47">
        <f t="shared" si="1"/>
        <v>9983</v>
      </c>
    </row>
    <row r="131" spans="1:6">
      <c r="A131" s="46">
        <v>43233</v>
      </c>
      <c r="B131" s="28">
        <v>225</v>
      </c>
      <c r="C131" s="32" t="s">
        <v>13</v>
      </c>
      <c r="D131" s="30">
        <v>116</v>
      </c>
      <c r="E131" s="144">
        <v>6</v>
      </c>
      <c r="F131" s="47">
        <f t="shared" si="1"/>
        <v>696</v>
      </c>
    </row>
    <row r="132" spans="1:6">
      <c r="A132" s="46">
        <v>43237</v>
      </c>
      <c r="B132" s="28">
        <v>229</v>
      </c>
      <c r="C132" s="29" t="s">
        <v>13</v>
      </c>
      <c r="D132" s="30">
        <v>188.2</v>
      </c>
      <c r="E132" s="144">
        <v>5</v>
      </c>
      <c r="F132" s="47">
        <f t="shared" si="1"/>
        <v>941</v>
      </c>
    </row>
    <row r="133" spans="1:6">
      <c r="A133" s="46">
        <v>43241</v>
      </c>
      <c r="B133" s="28">
        <v>233</v>
      </c>
      <c r="C133" s="29" t="s">
        <v>13</v>
      </c>
      <c r="D133" s="30">
        <v>300.60000000000002</v>
      </c>
      <c r="E133" s="144">
        <v>11</v>
      </c>
      <c r="F133" s="47">
        <f t="shared" si="1"/>
        <v>3307</v>
      </c>
    </row>
    <row r="134" spans="1:6">
      <c r="A134" s="46">
        <v>43245</v>
      </c>
      <c r="B134" s="28">
        <v>237</v>
      </c>
      <c r="C134" s="29" t="s">
        <v>13</v>
      </c>
      <c r="D134" s="30">
        <v>413</v>
      </c>
      <c r="E134" s="144">
        <v>15</v>
      </c>
      <c r="F134" s="47">
        <f t="shared" si="1"/>
        <v>6195</v>
      </c>
    </row>
    <row r="135" spans="1:6">
      <c r="A135" s="46">
        <v>43249</v>
      </c>
      <c r="B135" s="28">
        <v>241</v>
      </c>
      <c r="C135" s="29" t="s">
        <v>13</v>
      </c>
      <c r="D135" s="30">
        <v>525.4</v>
      </c>
      <c r="E135" s="144">
        <v>19</v>
      </c>
      <c r="F135" s="47">
        <f t="shared" si="1"/>
        <v>9983</v>
      </c>
    </row>
    <row r="136" spans="1:6">
      <c r="A136" s="46">
        <v>43234</v>
      </c>
      <c r="B136" s="28">
        <v>226</v>
      </c>
      <c r="C136" s="29" t="s">
        <v>14</v>
      </c>
      <c r="D136" s="30">
        <v>85</v>
      </c>
      <c r="E136" s="144">
        <v>5</v>
      </c>
      <c r="F136" s="47">
        <f t="shared" si="1"/>
        <v>425</v>
      </c>
    </row>
    <row r="137" spans="1:6">
      <c r="A137" s="46">
        <v>43238</v>
      </c>
      <c r="B137" s="28">
        <v>230</v>
      </c>
      <c r="C137" s="29" t="s">
        <v>14</v>
      </c>
      <c r="D137" s="30">
        <v>216.3</v>
      </c>
      <c r="E137" s="144">
        <v>9</v>
      </c>
      <c r="F137" s="47">
        <f t="shared" si="1"/>
        <v>1947</v>
      </c>
    </row>
    <row r="138" spans="1:6">
      <c r="A138" s="46">
        <v>43242</v>
      </c>
      <c r="B138" s="28">
        <v>234</v>
      </c>
      <c r="C138" s="32" t="s">
        <v>14</v>
      </c>
      <c r="D138" s="30">
        <v>328.7</v>
      </c>
      <c r="E138" s="144">
        <v>12</v>
      </c>
      <c r="F138" s="47">
        <f t="shared" si="1"/>
        <v>3944</v>
      </c>
    </row>
    <row r="139" spans="1:6">
      <c r="A139" s="46">
        <v>43246</v>
      </c>
      <c r="B139" s="28">
        <v>238</v>
      </c>
      <c r="C139" s="32" t="s">
        <v>14</v>
      </c>
      <c r="D139" s="30">
        <v>441.1</v>
      </c>
      <c r="E139" s="144">
        <v>16</v>
      </c>
      <c r="F139" s="47">
        <f t="shared" si="1"/>
        <v>7058</v>
      </c>
    </row>
    <row r="140" spans="1:6">
      <c r="A140" s="46">
        <v>43234</v>
      </c>
      <c r="B140" s="28">
        <v>226</v>
      </c>
      <c r="C140" s="29" t="s">
        <v>14</v>
      </c>
      <c r="D140" s="30">
        <v>85</v>
      </c>
      <c r="E140" s="144">
        <v>5</v>
      </c>
      <c r="F140" s="47">
        <f t="shared" si="1"/>
        <v>425</v>
      </c>
    </row>
    <row r="141" spans="1:6">
      <c r="A141" s="46">
        <v>43238</v>
      </c>
      <c r="B141" s="28">
        <v>230</v>
      </c>
      <c r="C141" s="29" t="s">
        <v>14</v>
      </c>
      <c r="D141" s="30">
        <v>216.3</v>
      </c>
      <c r="E141" s="144">
        <v>9</v>
      </c>
      <c r="F141" s="47">
        <f t="shared" si="1"/>
        <v>1947</v>
      </c>
    </row>
    <row r="142" spans="1:6">
      <c r="A142" s="46">
        <v>43242</v>
      </c>
      <c r="B142" s="28">
        <v>234</v>
      </c>
      <c r="C142" s="29" t="s">
        <v>14</v>
      </c>
      <c r="D142" s="30">
        <v>328.7</v>
      </c>
      <c r="E142" s="144">
        <v>12</v>
      </c>
      <c r="F142" s="47">
        <f t="shared" si="1"/>
        <v>3944</v>
      </c>
    </row>
    <row r="143" spans="1:6">
      <c r="A143" s="46">
        <v>43246</v>
      </c>
      <c r="B143" s="28">
        <v>238</v>
      </c>
      <c r="C143" s="29" t="s">
        <v>14</v>
      </c>
      <c r="D143" s="30">
        <v>441.1</v>
      </c>
      <c r="E143" s="144">
        <v>16</v>
      </c>
      <c r="F143" s="47">
        <f t="shared" si="1"/>
        <v>7058</v>
      </c>
    </row>
  </sheetData>
  <phoneticPr fontId="7" type="noConversion"/>
  <printOptions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8"/>
  <sheetViews>
    <sheetView zoomScaleNormal="100" workbookViewId="0"/>
  </sheetViews>
  <sheetFormatPr baseColWidth="10" defaultColWidth="11.3984375" defaultRowHeight="15.75"/>
  <cols>
    <col min="1" max="1" width="11.1328125" style="59" bestFit="1" customWidth="1"/>
    <col min="2" max="2" width="15.73046875" style="57" bestFit="1" customWidth="1"/>
    <col min="3" max="3" width="18.3984375" style="59" customWidth="1"/>
    <col min="4" max="4" width="14.86328125" style="57" customWidth="1"/>
    <col min="5" max="5" width="20.265625" style="59" bestFit="1" customWidth="1"/>
    <col min="6" max="6" width="17.3984375" style="57" bestFit="1" customWidth="1"/>
    <col min="7" max="7" width="12.265625" style="57" customWidth="1"/>
    <col min="8" max="8" width="12.86328125" style="59" customWidth="1"/>
    <col min="9" max="16384" width="11.3984375" style="57"/>
  </cols>
  <sheetData>
    <row r="1" spans="1:10">
      <c r="A1" s="51" t="s">
        <v>678</v>
      </c>
      <c r="B1" s="122">
        <v>1</v>
      </c>
      <c r="C1" s="52" t="s">
        <v>667</v>
      </c>
      <c r="D1" s="53"/>
      <c r="E1" s="54"/>
      <c r="F1" s="55"/>
      <c r="G1" s="55"/>
      <c r="H1" s="56"/>
    </row>
    <row r="2" spans="1:10" ht="6" customHeight="1">
      <c r="A2" s="51"/>
      <c r="B2" s="123"/>
      <c r="C2" s="51"/>
      <c r="D2" s="53"/>
      <c r="E2" s="54"/>
      <c r="F2" s="55"/>
      <c r="G2" s="55"/>
      <c r="H2" s="56"/>
    </row>
    <row r="3" spans="1:10">
      <c r="A3" s="51"/>
      <c r="B3" s="122">
        <v>2</v>
      </c>
      <c r="C3" s="52" t="s">
        <v>681</v>
      </c>
      <c r="D3" s="53"/>
      <c r="E3" s="54"/>
      <c r="F3" s="55"/>
      <c r="G3" s="55"/>
      <c r="H3" s="56"/>
    </row>
    <row r="4" spans="1:10">
      <c r="A4" s="51"/>
      <c r="B4" s="122"/>
      <c r="C4" s="52" t="s">
        <v>682</v>
      </c>
      <c r="D4" s="53"/>
      <c r="E4" s="54"/>
      <c r="F4" s="55"/>
      <c r="G4" s="55"/>
      <c r="H4" s="56"/>
    </row>
    <row r="5" spans="1:10">
      <c r="A5" s="51"/>
      <c r="B5" s="122"/>
      <c r="C5" s="52"/>
      <c r="D5" s="53"/>
      <c r="E5" s="54"/>
      <c r="F5" s="55"/>
      <c r="G5" s="55"/>
      <c r="H5" s="56"/>
    </row>
    <row r="6" spans="1:10">
      <c r="A6" s="51"/>
      <c r="B6" s="122">
        <v>3</v>
      </c>
      <c r="C6" s="55" t="s">
        <v>680</v>
      </c>
      <c r="D6" s="53"/>
      <c r="E6" s="54"/>
      <c r="F6" s="55"/>
      <c r="G6" s="55"/>
      <c r="H6" s="56"/>
    </row>
    <row r="7" spans="1:10">
      <c r="A7" s="51"/>
      <c r="B7" s="122"/>
      <c r="C7" s="55" t="s">
        <v>679</v>
      </c>
      <c r="D7" s="53"/>
      <c r="E7" s="54"/>
      <c r="F7" s="55"/>
      <c r="G7" s="55"/>
      <c r="H7" s="56"/>
    </row>
    <row r="8" spans="1:10" ht="6" customHeight="1">
      <c r="A8" s="51"/>
      <c r="B8" s="58"/>
      <c r="C8" s="55"/>
      <c r="D8" s="53"/>
      <c r="E8" s="54"/>
      <c r="F8" s="55"/>
      <c r="G8" s="55"/>
      <c r="H8" s="56"/>
    </row>
    <row r="9" spans="1:10" ht="3" customHeight="1"/>
    <row r="10" spans="1:10" ht="18">
      <c r="A10" s="72" t="s">
        <v>16</v>
      </c>
      <c r="B10" s="73"/>
      <c r="C10" s="74"/>
      <c r="D10" s="73"/>
      <c r="E10" s="74"/>
      <c r="F10" s="73"/>
      <c r="G10" s="73"/>
    </row>
    <row r="11" spans="1:10" ht="3" customHeight="1">
      <c r="A11" s="74"/>
      <c r="B11" s="73"/>
      <c r="C11" s="75"/>
      <c r="D11" s="73"/>
      <c r="E11" s="75"/>
      <c r="F11" s="75"/>
      <c r="G11" s="75"/>
    </row>
    <row r="12" spans="1:10">
      <c r="A12" s="152" t="s">
        <v>17</v>
      </c>
      <c r="B12" s="153" t="s">
        <v>18</v>
      </c>
      <c r="C12" s="152" t="s">
        <v>19</v>
      </c>
      <c r="D12" s="153" t="s">
        <v>8</v>
      </c>
      <c r="E12" s="154" t="s">
        <v>20</v>
      </c>
      <c r="F12" s="152" t="s">
        <v>21</v>
      </c>
      <c r="G12" s="152" t="s">
        <v>22</v>
      </c>
      <c r="H12" s="60"/>
    </row>
    <row r="13" spans="1:10">
      <c r="A13" s="125">
        <v>1823</v>
      </c>
      <c r="B13" s="124" t="s">
        <v>23</v>
      </c>
      <c r="C13" s="125">
        <v>1</v>
      </c>
      <c r="D13" s="155">
        <v>11.5</v>
      </c>
      <c r="E13" s="156">
        <v>2500</v>
      </c>
      <c r="F13" s="157"/>
      <c r="G13" s="158"/>
      <c r="I13" s="57" t="str">
        <f>IF(F13="","",IF(D13*E13=F13,"richtig","falsch"))</f>
        <v/>
      </c>
      <c r="J13" s="57" t="str">
        <f>IF(G13="","",IF(E13*C13=G13,"richtig","falsch"))</f>
        <v/>
      </c>
    </row>
    <row r="14" spans="1:10">
      <c r="A14" s="125">
        <v>1824</v>
      </c>
      <c r="B14" s="124" t="s">
        <v>23</v>
      </c>
      <c r="C14" s="125">
        <v>0.5</v>
      </c>
      <c r="D14" s="155">
        <v>6.5</v>
      </c>
      <c r="E14" s="156">
        <v>1020</v>
      </c>
      <c r="F14" s="159"/>
      <c r="G14" s="158"/>
      <c r="I14" s="57" t="str">
        <f t="shared" ref="I14:I26" si="0">IF(F14="","",IF(D14*E14=F14,"richtig","falsch"))</f>
        <v/>
      </c>
      <c r="J14" s="57" t="str">
        <f t="shared" ref="J14:J26" si="1">IF(G14="","",IF(E14*C14=G14,"richtig","falsch"))</f>
        <v/>
      </c>
    </row>
    <row r="15" spans="1:10">
      <c r="A15" s="125">
        <v>2015</v>
      </c>
      <c r="B15" s="124" t="s">
        <v>26</v>
      </c>
      <c r="C15" s="125">
        <v>1</v>
      </c>
      <c r="D15" s="155">
        <v>15.7</v>
      </c>
      <c r="E15" s="156">
        <v>12340</v>
      </c>
      <c r="F15" s="159"/>
      <c r="G15" s="158"/>
      <c r="I15" s="57" t="str">
        <f t="shared" si="0"/>
        <v/>
      </c>
      <c r="J15" s="57" t="str">
        <f t="shared" si="1"/>
        <v/>
      </c>
    </row>
    <row r="16" spans="1:10">
      <c r="A16" s="125">
        <v>2568</v>
      </c>
      <c r="B16" s="124" t="s">
        <v>27</v>
      </c>
      <c r="C16" s="125">
        <v>1</v>
      </c>
      <c r="D16" s="155">
        <v>11</v>
      </c>
      <c r="E16" s="156">
        <v>2940</v>
      </c>
      <c r="F16" s="159"/>
      <c r="G16" s="158"/>
      <c r="I16" s="57" t="str">
        <f t="shared" si="0"/>
        <v/>
      </c>
      <c r="J16" s="57" t="str">
        <f t="shared" si="1"/>
        <v/>
      </c>
    </row>
    <row r="17" spans="1:10">
      <c r="A17" s="125">
        <v>2569</v>
      </c>
      <c r="B17" s="124" t="s">
        <v>27</v>
      </c>
      <c r="C17" s="125">
        <v>0.5</v>
      </c>
      <c r="D17" s="155">
        <v>4.5</v>
      </c>
      <c r="E17" s="156">
        <v>9450</v>
      </c>
      <c r="F17" s="159"/>
      <c r="G17" s="158"/>
      <c r="I17" s="57" t="str">
        <f t="shared" si="0"/>
        <v/>
      </c>
      <c r="J17" s="57" t="str">
        <f t="shared" si="1"/>
        <v/>
      </c>
    </row>
    <row r="18" spans="1:10">
      <c r="A18" s="125">
        <v>3571</v>
      </c>
      <c r="B18" s="124" t="s">
        <v>30</v>
      </c>
      <c r="C18" s="125">
        <v>1</v>
      </c>
      <c r="D18" s="155">
        <v>14.5</v>
      </c>
      <c r="E18" s="156">
        <v>32100</v>
      </c>
      <c r="F18" s="159"/>
      <c r="G18" s="158"/>
      <c r="I18" s="57" t="str">
        <f t="shared" si="0"/>
        <v/>
      </c>
      <c r="J18" s="57" t="str">
        <f t="shared" si="1"/>
        <v/>
      </c>
    </row>
    <row r="19" spans="1:10">
      <c r="A19" s="125">
        <v>5426</v>
      </c>
      <c r="B19" s="124" t="s">
        <v>24</v>
      </c>
      <c r="C19" s="125">
        <v>1</v>
      </c>
      <c r="D19" s="155">
        <v>8.9</v>
      </c>
      <c r="E19" s="156">
        <v>5680</v>
      </c>
      <c r="F19" s="159"/>
      <c r="G19" s="158"/>
      <c r="I19" s="57" t="str">
        <f t="shared" si="0"/>
        <v/>
      </c>
      <c r="J19" s="57" t="str">
        <f t="shared" si="1"/>
        <v/>
      </c>
    </row>
    <row r="20" spans="1:10">
      <c r="A20" s="125">
        <v>5427</v>
      </c>
      <c r="B20" s="124" t="s">
        <v>24</v>
      </c>
      <c r="C20" s="125">
        <v>0.5</v>
      </c>
      <c r="D20" s="155">
        <v>6.1</v>
      </c>
      <c r="E20" s="156">
        <v>4560</v>
      </c>
      <c r="F20" s="159"/>
      <c r="G20" s="158"/>
      <c r="I20" s="57" t="str">
        <f t="shared" si="0"/>
        <v/>
      </c>
      <c r="J20" s="57" t="str">
        <f t="shared" si="1"/>
        <v/>
      </c>
    </row>
    <row r="21" spans="1:10">
      <c r="A21" s="125">
        <v>5642</v>
      </c>
      <c r="B21" s="124" t="s">
        <v>28</v>
      </c>
      <c r="C21" s="125">
        <v>1</v>
      </c>
      <c r="D21" s="155">
        <v>17.5</v>
      </c>
      <c r="E21" s="156">
        <v>4400</v>
      </c>
      <c r="F21" s="159"/>
      <c r="G21" s="158"/>
      <c r="I21" s="57" t="str">
        <f t="shared" si="0"/>
        <v/>
      </c>
      <c r="J21" s="57" t="str">
        <f t="shared" si="1"/>
        <v/>
      </c>
    </row>
    <row r="22" spans="1:10">
      <c r="A22" s="125">
        <v>5643</v>
      </c>
      <c r="B22" s="124" t="s">
        <v>28</v>
      </c>
      <c r="C22" s="125">
        <v>0.5</v>
      </c>
      <c r="D22" s="155">
        <v>9.4</v>
      </c>
      <c r="E22" s="156">
        <v>1250</v>
      </c>
      <c r="F22" s="159"/>
      <c r="G22" s="158"/>
      <c r="I22" s="57" t="str">
        <f t="shared" si="0"/>
        <v/>
      </c>
      <c r="J22" s="57" t="str">
        <f t="shared" si="1"/>
        <v/>
      </c>
    </row>
    <row r="23" spans="1:10">
      <c r="A23" s="125">
        <v>7419</v>
      </c>
      <c r="B23" s="124" t="s">
        <v>29</v>
      </c>
      <c r="C23" s="125">
        <v>1</v>
      </c>
      <c r="D23" s="155">
        <v>5.5</v>
      </c>
      <c r="E23" s="156">
        <v>48900</v>
      </c>
      <c r="F23" s="159"/>
      <c r="G23" s="158"/>
      <c r="I23" s="57" t="str">
        <f t="shared" si="0"/>
        <v/>
      </c>
      <c r="J23" s="57" t="str">
        <f t="shared" si="1"/>
        <v/>
      </c>
    </row>
    <row r="24" spans="1:10">
      <c r="A24" s="125">
        <v>7420</v>
      </c>
      <c r="B24" s="124" t="s">
        <v>29</v>
      </c>
      <c r="C24" s="125">
        <v>0.5</v>
      </c>
      <c r="D24" s="155">
        <v>3.2</v>
      </c>
      <c r="E24" s="156">
        <v>4520</v>
      </c>
      <c r="F24" s="159"/>
      <c r="G24" s="158"/>
      <c r="I24" s="57" t="str">
        <f t="shared" si="0"/>
        <v/>
      </c>
      <c r="J24" s="57" t="str">
        <f t="shared" si="1"/>
        <v/>
      </c>
    </row>
    <row r="25" spans="1:10">
      <c r="A25" s="125">
        <v>8167</v>
      </c>
      <c r="B25" s="124" t="s">
        <v>25</v>
      </c>
      <c r="C25" s="125">
        <v>1</v>
      </c>
      <c r="D25" s="155">
        <v>7.5</v>
      </c>
      <c r="E25" s="156">
        <v>7830</v>
      </c>
      <c r="F25" s="159"/>
      <c r="G25" s="158"/>
      <c r="I25" s="57" t="str">
        <f t="shared" si="0"/>
        <v/>
      </c>
      <c r="J25" s="57" t="str">
        <f t="shared" si="1"/>
        <v/>
      </c>
    </row>
    <row r="26" spans="1:10">
      <c r="A26" s="125">
        <v>8168</v>
      </c>
      <c r="B26" s="124" t="s">
        <v>25</v>
      </c>
      <c r="C26" s="125">
        <v>0.5</v>
      </c>
      <c r="D26" s="155">
        <v>4.4000000000000004</v>
      </c>
      <c r="E26" s="156">
        <v>8250</v>
      </c>
      <c r="F26" s="159"/>
      <c r="G26" s="158"/>
      <c r="I26" s="57" t="str">
        <f t="shared" si="0"/>
        <v/>
      </c>
      <c r="J26" s="57" t="str">
        <f t="shared" si="1"/>
        <v/>
      </c>
    </row>
    <row r="27" spans="1:10">
      <c r="A27" s="149"/>
      <c r="B27" s="150"/>
      <c r="C27" s="149"/>
      <c r="D27" s="150"/>
      <c r="E27" s="149"/>
      <c r="F27" s="150"/>
      <c r="G27" s="150"/>
    </row>
    <row r="28" spans="1:10">
      <c r="A28" s="149"/>
      <c r="B28" s="150"/>
      <c r="C28" s="149"/>
      <c r="D28" s="150"/>
      <c r="E28" s="151" t="s">
        <v>47</v>
      </c>
      <c r="F28" s="159"/>
      <c r="G28" s="158"/>
      <c r="I28" s="57" t="str">
        <f>IF(F28="","",IF(F28=ROUND(SUM(F13:F26),-3),"richtig","falsch"))</f>
        <v/>
      </c>
      <c r="J28" s="57" t="str">
        <f>IF(G28="","",IF(G28=ROUND(SUM(G13:G26),-2),"richtig","falsch"))</f>
        <v/>
      </c>
    </row>
    <row r="100" spans="1:7">
      <c r="A100" s="4" t="s">
        <v>15</v>
      </c>
      <c r="B100" s="61"/>
      <c r="C100" s="62"/>
      <c r="D100" s="61"/>
      <c r="E100" s="62"/>
      <c r="F100" s="61"/>
      <c r="G100" s="61"/>
    </row>
    <row r="101" spans="1:7">
      <c r="A101" s="62"/>
      <c r="B101" s="61"/>
      <c r="C101" s="62"/>
      <c r="D101" s="61"/>
      <c r="E101" s="62"/>
      <c r="F101" s="61"/>
      <c r="G101" s="61"/>
    </row>
    <row r="102" spans="1:7">
      <c r="A102" s="63" t="s">
        <v>17</v>
      </c>
      <c r="B102" s="64" t="s">
        <v>18</v>
      </c>
      <c r="C102" s="63" t="s">
        <v>19</v>
      </c>
      <c r="D102" s="64" t="s">
        <v>8</v>
      </c>
      <c r="E102" s="63" t="s">
        <v>20</v>
      </c>
      <c r="F102" s="63" t="s">
        <v>21</v>
      </c>
      <c r="G102" s="63" t="s">
        <v>22</v>
      </c>
    </row>
    <row r="103" spans="1:7">
      <c r="A103" s="62">
        <v>1823</v>
      </c>
      <c r="B103" s="61" t="s">
        <v>23</v>
      </c>
      <c r="C103" s="62">
        <v>1</v>
      </c>
      <c r="D103" s="65">
        <v>11.5</v>
      </c>
      <c r="E103" s="121">
        <v>2500</v>
      </c>
      <c r="F103" s="66">
        <f>D103*E103</f>
        <v>28750</v>
      </c>
      <c r="G103" s="67">
        <f>C103*E103</f>
        <v>2500</v>
      </c>
    </row>
    <row r="104" spans="1:7">
      <c r="A104" s="62">
        <v>1824</v>
      </c>
      <c r="B104" s="61" t="s">
        <v>23</v>
      </c>
      <c r="C104" s="62">
        <v>0.5</v>
      </c>
      <c r="D104" s="65">
        <v>6.5</v>
      </c>
      <c r="E104" s="121">
        <v>1020</v>
      </c>
      <c r="F104" s="66">
        <f t="shared" ref="F104:F116" si="2">D104*E104</f>
        <v>6630</v>
      </c>
      <c r="G104" s="67">
        <f t="shared" ref="G104:G116" si="3">C104*E104</f>
        <v>510</v>
      </c>
    </row>
    <row r="105" spans="1:7">
      <c r="A105" s="62">
        <v>2015</v>
      </c>
      <c r="B105" s="61" t="s">
        <v>26</v>
      </c>
      <c r="C105" s="62">
        <v>1</v>
      </c>
      <c r="D105" s="65">
        <v>15.7</v>
      </c>
      <c r="E105" s="121">
        <v>12340</v>
      </c>
      <c r="F105" s="66">
        <f t="shared" si="2"/>
        <v>193738</v>
      </c>
      <c r="G105" s="67">
        <f t="shared" si="3"/>
        <v>12340</v>
      </c>
    </row>
    <row r="106" spans="1:7">
      <c r="A106" s="62">
        <v>2568</v>
      </c>
      <c r="B106" s="61" t="s">
        <v>27</v>
      </c>
      <c r="C106" s="62">
        <v>1</v>
      </c>
      <c r="D106" s="65">
        <v>11</v>
      </c>
      <c r="E106" s="121">
        <v>2940</v>
      </c>
      <c r="F106" s="66">
        <f t="shared" si="2"/>
        <v>32340</v>
      </c>
      <c r="G106" s="67">
        <f t="shared" si="3"/>
        <v>2940</v>
      </c>
    </row>
    <row r="107" spans="1:7">
      <c r="A107" s="62">
        <v>2569</v>
      </c>
      <c r="B107" s="61" t="s">
        <v>27</v>
      </c>
      <c r="C107" s="62">
        <v>0.5</v>
      </c>
      <c r="D107" s="65">
        <v>4.5</v>
      </c>
      <c r="E107" s="121">
        <v>9450</v>
      </c>
      <c r="F107" s="66">
        <f t="shared" si="2"/>
        <v>42525</v>
      </c>
      <c r="G107" s="67">
        <f t="shared" si="3"/>
        <v>4725</v>
      </c>
    </row>
    <row r="108" spans="1:7">
      <c r="A108" s="62">
        <v>3571</v>
      </c>
      <c r="B108" s="61" t="s">
        <v>30</v>
      </c>
      <c r="C108" s="62">
        <v>1</v>
      </c>
      <c r="D108" s="65">
        <v>14.5</v>
      </c>
      <c r="E108" s="121">
        <v>32100</v>
      </c>
      <c r="F108" s="66">
        <f t="shared" si="2"/>
        <v>465450</v>
      </c>
      <c r="G108" s="67">
        <f t="shared" si="3"/>
        <v>32100</v>
      </c>
    </row>
    <row r="109" spans="1:7">
      <c r="A109" s="62">
        <v>5426</v>
      </c>
      <c r="B109" s="61" t="s">
        <v>24</v>
      </c>
      <c r="C109" s="62">
        <v>1</v>
      </c>
      <c r="D109" s="65">
        <v>8.9</v>
      </c>
      <c r="E109" s="121">
        <v>5680</v>
      </c>
      <c r="F109" s="66">
        <f t="shared" si="2"/>
        <v>50552</v>
      </c>
      <c r="G109" s="67">
        <f t="shared" si="3"/>
        <v>5680</v>
      </c>
    </row>
    <row r="110" spans="1:7">
      <c r="A110" s="62">
        <v>5427</v>
      </c>
      <c r="B110" s="61" t="s">
        <v>24</v>
      </c>
      <c r="C110" s="62">
        <v>0.5</v>
      </c>
      <c r="D110" s="65">
        <v>6.1</v>
      </c>
      <c r="E110" s="121">
        <v>4560</v>
      </c>
      <c r="F110" s="66">
        <f t="shared" si="2"/>
        <v>27816</v>
      </c>
      <c r="G110" s="67">
        <f t="shared" si="3"/>
        <v>2280</v>
      </c>
    </row>
    <row r="111" spans="1:7">
      <c r="A111" s="62">
        <v>5642</v>
      </c>
      <c r="B111" s="61" t="s">
        <v>28</v>
      </c>
      <c r="C111" s="62">
        <v>1</v>
      </c>
      <c r="D111" s="65">
        <v>17.5</v>
      </c>
      <c r="E111" s="121">
        <v>4400</v>
      </c>
      <c r="F111" s="66">
        <f t="shared" si="2"/>
        <v>77000</v>
      </c>
      <c r="G111" s="67">
        <f t="shared" si="3"/>
        <v>4400</v>
      </c>
    </row>
    <row r="112" spans="1:7">
      <c r="A112" s="62">
        <v>5643</v>
      </c>
      <c r="B112" s="61" t="s">
        <v>28</v>
      </c>
      <c r="C112" s="62">
        <v>0.5</v>
      </c>
      <c r="D112" s="65">
        <v>9.4</v>
      </c>
      <c r="E112" s="121">
        <v>1250</v>
      </c>
      <c r="F112" s="66">
        <f t="shared" si="2"/>
        <v>11750</v>
      </c>
      <c r="G112" s="67">
        <f t="shared" si="3"/>
        <v>625</v>
      </c>
    </row>
    <row r="113" spans="1:7">
      <c r="A113" s="62">
        <v>7419</v>
      </c>
      <c r="B113" s="61" t="s">
        <v>29</v>
      </c>
      <c r="C113" s="62">
        <v>1</v>
      </c>
      <c r="D113" s="65">
        <v>5.5</v>
      </c>
      <c r="E113" s="121">
        <v>48900</v>
      </c>
      <c r="F113" s="66">
        <f t="shared" si="2"/>
        <v>268950</v>
      </c>
      <c r="G113" s="67">
        <f t="shared" si="3"/>
        <v>48900</v>
      </c>
    </row>
    <row r="114" spans="1:7">
      <c r="A114" s="62">
        <v>7420</v>
      </c>
      <c r="B114" s="61" t="s">
        <v>29</v>
      </c>
      <c r="C114" s="62">
        <v>0.5</v>
      </c>
      <c r="D114" s="65">
        <v>3.2</v>
      </c>
      <c r="E114" s="121">
        <v>4520</v>
      </c>
      <c r="F114" s="66">
        <f t="shared" si="2"/>
        <v>14464</v>
      </c>
      <c r="G114" s="67">
        <f t="shared" si="3"/>
        <v>2260</v>
      </c>
    </row>
    <row r="115" spans="1:7">
      <c r="A115" s="62">
        <v>8167</v>
      </c>
      <c r="B115" s="61" t="s">
        <v>25</v>
      </c>
      <c r="C115" s="62">
        <v>1</v>
      </c>
      <c r="D115" s="65">
        <v>7.5</v>
      </c>
      <c r="E115" s="121">
        <v>7830</v>
      </c>
      <c r="F115" s="66">
        <f t="shared" si="2"/>
        <v>58725</v>
      </c>
      <c r="G115" s="67">
        <f t="shared" si="3"/>
        <v>7830</v>
      </c>
    </row>
    <row r="116" spans="1:7">
      <c r="A116" s="62">
        <v>8168</v>
      </c>
      <c r="B116" s="61" t="s">
        <v>25</v>
      </c>
      <c r="C116" s="62">
        <v>0.5</v>
      </c>
      <c r="D116" s="65">
        <v>4.4000000000000004</v>
      </c>
      <c r="E116" s="121">
        <v>8250</v>
      </c>
      <c r="F116" s="66">
        <f t="shared" si="2"/>
        <v>36300</v>
      </c>
      <c r="G116" s="67">
        <f t="shared" si="3"/>
        <v>4125</v>
      </c>
    </row>
    <row r="117" spans="1:7">
      <c r="A117" s="62"/>
      <c r="B117" s="61"/>
      <c r="C117" s="62"/>
      <c r="D117" s="61"/>
      <c r="E117" s="62"/>
      <c r="F117" s="68"/>
      <c r="G117" s="69"/>
    </row>
    <row r="118" spans="1:7">
      <c r="A118" s="62"/>
      <c r="B118" s="61"/>
      <c r="C118" s="62"/>
      <c r="D118" s="61"/>
      <c r="E118" s="70" t="s">
        <v>31</v>
      </c>
      <c r="F118" s="71">
        <f>ROUND(SUM(F103:F116),-3)</f>
        <v>1315000</v>
      </c>
      <c r="G118" s="67">
        <f>ROUND(SUM(G103:G116),-2)</f>
        <v>131200</v>
      </c>
    </row>
  </sheetData>
  <sortState ref="A13:E26">
    <sortCondition ref="A13"/>
  </sortState>
  <phoneticPr fontId="7" type="noConversion"/>
  <pageMargins left="0.78740157499999996" right="0.78740157499999996" top="0.984251969" bottom="0.984251969" header="0.51181102300000003" footer="0.51181102300000003"/>
  <pageSetup paperSize="9" orientation="portrait" horizontalDpi="300" verticalDpi="0" copies="0" r:id="rId1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20"/>
  <sheetViews>
    <sheetView zoomScaleNormal="100" workbookViewId="0"/>
  </sheetViews>
  <sheetFormatPr baseColWidth="10" defaultColWidth="11.3984375" defaultRowHeight="15.75"/>
  <cols>
    <col min="1" max="1" width="26" style="57" customWidth="1"/>
    <col min="2" max="2" width="15.1328125" style="57" customWidth="1"/>
    <col min="3" max="3" width="10.73046875" style="57" bestFit="1" customWidth="1"/>
    <col min="4" max="4" width="14" style="57" bestFit="1" customWidth="1"/>
    <col min="5" max="5" width="5.59765625" style="57" bestFit="1" customWidth="1"/>
    <col min="6" max="6" width="13.265625" style="57" customWidth="1"/>
    <col min="7" max="7" width="15" style="57" bestFit="1" customWidth="1"/>
    <col min="8" max="8" width="10.59765625" style="57" bestFit="1" customWidth="1"/>
    <col min="9" max="9" width="8.86328125" style="57" bestFit="1" customWidth="1"/>
    <col min="10" max="10" width="8.265625" style="57" bestFit="1" customWidth="1"/>
    <col min="11" max="11" width="20.3984375" style="57" bestFit="1" customWidth="1"/>
    <col min="12" max="12" width="12" style="135" customWidth="1"/>
    <col min="13" max="13" width="17.1328125" style="57" bestFit="1" customWidth="1"/>
    <col min="14" max="14" width="18.1328125" style="57" bestFit="1" customWidth="1"/>
    <col min="15" max="25" width="11.3984375" style="57"/>
    <col min="26" max="26" width="11.3984375" style="130"/>
    <col min="27" max="16384" width="11.3984375" style="57"/>
  </cols>
  <sheetData>
    <row r="1" spans="1:30" s="73" customFormat="1" ht="18">
      <c r="A1" s="77" t="s">
        <v>677</v>
      </c>
      <c r="B1" s="78" t="s">
        <v>32</v>
      </c>
      <c r="C1" s="79"/>
      <c r="D1" s="80"/>
      <c r="E1" s="79"/>
      <c r="F1" s="79"/>
      <c r="G1" s="79"/>
      <c r="H1" s="79"/>
      <c r="I1" s="79"/>
      <c r="J1" s="79"/>
      <c r="K1" s="79"/>
      <c r="L1" s="79"/>
      <c r="M1" s="79"/>
      <c r="N1" s="79"/>
      <c r="O1" s="81"/>
      <c r="P1" s="81"/>
      <c r="Q1" s="81"/>
      <c r="R1" s="81"/>
      <c r="S1" s="81"/>
      <c r="T1" s="82"/>
      <c r="U1" s="82"/>
      <c r="V1" s="82"/>
      <c r="W1" s="82"/>
      <c r="X1" s="82"/>
      <c r="Y1" s="82"/>
      <c r="Z1" s="83"/>
      <c r="AA1" s="82"/>
      <c r="AB1" s="82"/>
      <c r="AC1" s="82"/>
      <c r="AD1" s="82"/>
    </row>
    <row r="2" spans="1:30" s="73" customFormat="1" ht="18">
      <c r="A2" s="84"/>
      <c r="B2" s="78" t="s">
        <v>33</v>
      </c>
      <c r="C2" s="79"/>
      <c r="D2" s="80"/>
      <c r="E2" s="79"/>
      <c r="F2" s="79" t="s">
        <v>34</v>
      </c>
      <c r="G2" s="79"/>
      <c r="H2" s="79"/>
      <c r="I2" s="79"/>
      <c r="J2" s="79"/>
      <c r="K2" s="79"/>
      <c r="L2" s="79"/>
      <c r="M2" s="79"/>
      <c r="N2" s="79"/>
      <c r="O2" s="81"/>
      <c r="P2" s="81"/>
      <c r="Q2" s="81"/>
      <c r="R2" s="81"/>
      <c r="S2" s="81"/>
      <c r="T2" s="82"/>
      <c r="U2" s="82"/>
      <c r="V2" s="82"/>
      <c r="W2" s="82"/>
      <c r="X2" s="82"/>
      <c r="Y2" s="82"/>
      <c r="Z2" s="83"/>
      <c r="AA2" s="82"/>
      <c r="AB2" s="82"/>
      <c r="AC2" s="82"/>
      <c r="AD2" s="82"/>
    </row>
    <row r="3" spans="1:30" s="73" customFormat="1" ht="18">
      <c r="A3" s="84"/>
      <c r="B3" s="78"/>
      <c r="C3" s="79"/>
      <c r="D3" s="80"/>
      <c r="E3" s="79"/>
      <c r="F3" s="79"/>
      <c r="G3" s="79"/>
      <c r="H3" s="79"/>
      <c r="I3" s="79"/>
      <c r="J3" s="79"/>
      <c r="K3" s="79"/>
      <c r="L3" s="79"/>
      <c r="M3" s="79"/>
      <c r="N3" s="79"/>
      <c r="O3" s="81"/>
      <c r="P3" s="81"/>
      <c r="Q3" s="81"/>
      <c r="R3" s="81"/>
      <c r="S3" s="81"/>
      <c r="T3" s="82"/>
      <c r="U3" s="82"/>
      <c r="V3" s="82"/>
      <c r="W3" s="82"/>
      <c r="X3" s="82"/>
      <c r="Y3" s="82"/>
      <c r="Z3" s="83"/>
      <c r="AA3" s="82"/>
      <c r="AB3" s="82"/>
      <c r="AC3" s="82"/>
      <c r="AD3" s="82"/>
    </row>
    <row r="4" spans="1:30" s="73" customFormat="1" ht="18">
      <c r="L4" s="86"/>
      <c r="Z4" s="87"/>
    </row>
    <row r="5" spans="1:30" s="73" customFormat="1" ht="18">
      <c r="A5" s="85" t="s">
        <v>35</v>
      </c>
      <c r="L5" s="86"/>
      <c r="Z5" s="87"/>
    </row>
    <row r="6" spans="1:30" s="73" customFormat="1" ht="18">
      <c r="L6" s="86"/>
      <c r="Z6" s="87"/>
    </row>
    <row r="7" spans="1:30" s="73" customFormat="1" ht="18">
      <c r="A7" s="160" t="s">
        <v>36</v>
      </c>
      <c r="B7" s="161" t="s">
        <v>37</v>
      </c>
      <c r="C7" s="161" t="s">
        <v>38</v>
      </c>
      <c r="D7" s="161" t="s">
        <v>39</v>
      </c>
      <c r="E7" s="161" t="s">
        <v>40</v>
      </c>
      <c r="F7" s="161" t="s">
        <v>41</v>
      </c>
      <c r="G7" s="161" t="s">
        <v>42</v>
      </c>
      <c r="H7" s="161" t="s">
        <v>43</v>
      </c>
      <c r="I7" s="161" t="s">
        <v>44</v>
      </c>
      <c r="J7" s="161" t="s">
        <v>45</v>
      </c>
      <c r="K7" s="161" t="s">
        <v>46</v>
      </c>
      <c r="L7" s="161" t="s">
        <v>47</v>
      </c>
      <c r="M7" s="161" t="s">
        <v>48</v>
      </c>
      <c r="N7" s="161" t="s">
        <v>49</v>
      </c>
      <c r="Z7" s="87"/>
    </row>
    <row r="8" spans="1:30" s="73" customFormat="1" ht="18">
      <c r="A8" s="124" t="s">
        <v>50</v>
      </c>
      <c r="B8" s="125">
        <v>4</v>
      </c>
      <c r="C8" s="125">
        <v>24</v>
      </c>
      <c r="D8" s="125">
        <v>4</v>
      </c>
      <c r="E8" s="125">
        <v>4</v>
      </c>
      <c r="F8" s="125">
        <v>4</v>
      </c>
      <c r="G8" s="125">
        <v>2</v>
      </c>
      <c r="H8" s="125">
        <v>4</v>
      </c>
      <c r="I8" s="125">
        <v>8</v>
      </c>
      <c r="J8" s="125">
        <v>2</v>
      </c>
      <c r="K8" s="125">
        <v>0</v>
      </c>
      <c r="L8" s="126"/>
      <c r="M8" s="127"/>
      <c r="N8" s="127"/>
      <c r="Z8" s="87"/>
    </row>
    <row r="9" spans="1:30" s="73" customFormat="1" ht="18">
      <c r="A9" s="124" t="s">
        <v>51</v>
      </c>
      <c r="B9" s="125">
        <v>4</v>
      </c>
      <c r="C9" s="125">
        <v>24</v>
      </c>
      <c r="D9" s="125">
        <v>4</v>
      </c>
      <c r="E9" s="125">
        <v>2</v>
      </c>
      <c r="F9" s="125">
        <v>4</v>
      </c>
      <c r="G9" s="125">
        <v>4</v>
      </c>
      <c r="H9" s="125">
        <v>4</v>
      </c>
      <c r="I9" s="125">
        <v>8</v>
      </c>
      <c r="J9" s="125">
        <v>2</v>
      </c>
      <c r="K9" s="125">
        <v>2</v>
      </c>
      <c r="L9" s="126"/>
      <c r="M9" s="127"/>
      <c r="N9" s="127"/>
      <c r="Z9" s="87"/>
    </row>
    <row r="10" spans="1:30" s="73" customFormat="1" ht="18">
      <c r="A10" s="124" t="s">
        <v>52</v>
      </c>
      <c r="B10" s="125">
        <v>4</v>
      </c>
      <c r="C10" s="125">
        <v>16</v>
      </c>
      <c r="D10" s="125">
        <v>4</v>
      </c>
      <c r="E10" s="125">
        <v>4</v>
      </c>
      <c r="F10" s="125">
        <v>4</v>
      </c>
      <c r="G10" s="125">
        <v>0</v>
      </c>
      <c r="H10" s="125">
        <v>4</v>
      </c>
      <c r="I10" s="125">
        <v>8</v>
      </c>
      <c r="J10" s="125">
        <v>0</v>
      </c>
      <c r="K10" s="125">
        <v>2</v>
      </c>
      <c r="L10" s="126"/>
      <c r="M10" s="127"/>
      <c r="N10" s="127"/>
      <c r="Z10" s="87"/>
    </row>
    <row r="11" spans="1:30" s="73" customFormat="1" ht="18">
      <c r="A11" s="124" t="s">
        <v>53</v>
      </c>
      <c r="B11" s="125">
        <v>4</v>
      </c>
      <c r="C11" s="125">
        <v>24</v>
      </c>
      <c r="D11" s="125">
        <v>4</v>
      </c>
      <c r="E11" s="125">
        <v>4</v>
      </c>
      <c r="F11" s="125">
        <v>2</v>
      </c>
      <c r="G11" s="125">
        <v>0</v>
      </c>
      <c r="H11" s="125">
        <v>4</v>
      </c>
      <c r="I11" s="125">
        <v>9</v>
      </c>
      <c r="J11" s="125">
        <v>2</v>
      </c>
      <c r="K11" s="125">
        <v>1</v>
      </c>
      <c r="L11" s="126"/>
      <c r="M11" s="127"/>
      <c r="N11" s="127"/>
      <c r="Z11" s="87"/>
    </row>
    <row r="12" spans="1:30" s="73" customFormat="1" ht="18">
      <c r="A12" s="124" t="s">
        <v>54</v>
      </c>
      <c r="B12" s="125">
        <v>4</v>
      </c>
      <c r="C12" s="125">
        <v>24</v>
      </c>
      <c r="D12" s="125">
        <v>4</v>
      </c>
      <c r="E12" s="125">
        <v>4</v>
      </c>
      <c r="F12" s="125">
        <v>2</v>
      </c>
      <c r="G12" s="125">
        <v>0</v>
      </c>
      <c r="H12" s="125">
        <v>4</v>
      </c>
      <c r="I12" s="125">
        <v>8</v>
      </c>
      <c r="J12" s="125">
        <v>2</v>
      </c>
      <c r="K12" s="125">
        <v>2</v>
      </c>
      <c r="L12" s="126"/>
      <c r="M12" s="127"/>
      <c r="N12" s="127"/>
      <c r="Z12" s="87"/>
    </row>
    <row r="13" spans="1:30" s="73" customFormat="1" ht="18">
      <c r="A13" s="124" t="s">
        <v>55</v>
      </c>
      <c r="B13" s="125">
        <v>4</v>
      </c>
      <c r="C13" s="125">
        <v>24</v>
      </c>
      <c r="D13" s="125">
        <v>4</v>
      </c>
      <c r="E13" s="125">
        <v>4</v>
      </c>
      <c r="F13" s="125">
        <v>2</v>
      </c>
      <c r="G13" s="125">
        <v>4</v>
      </c>
      <c r="H13" s="125">
        <v>4</v>
      </c>
      <c r="I13" s="125">
        <v>6</v>
      </c>
      <c r="J13" s="125">
        <v>2</v>
      </c>
      <c r="K13" s="125">
        <v>2</v>
      </c>
      <c r="L13" s="126"/>
      <c r="M13" s="127"/>
      <c r="N13" s="127"/>
      <c r="Z13" s="87"/>
    </row>
    <row r="14" spans="1:30" s="73" customFormat="1" ht="18">
      <c r="A14" s="124" t="s">
        <v>56</v>
      </c>
      <c r="B14" s="125">
        <v>4</v>
      </c>
      <c r="C14" s="125">
        <v>24</v>
      </c>
      <c r="D14" s="125">
        <v>4</v>
      </c>
      <c r="E14" s="125">
        <v>2</v>
      </c>
      <c r="F14" s="125">
        <v>2</v>
      </c>
      <c r="G14" s="125">
        <v>4</v>
      </c>
      <c r="H14" s="125">
        <v>4</v>
      </c>
      <c r="I14" s="125">
        <v>9</v>
      </c>
      <c r="J14" s="125">
        <v>2</v>
      </c>
      <c r="K14" s="125">
        <v>2</v>
      </c>
      <c r="L14" s="126"/>
      <c r="M14" s="127"/>
      <c r="N14" s="127"/>
      <c r="Z14" s="87"/>
    </row>
    <row r="15" spans="1:30" s="73" customFormat="1" ht="18">
      <c r="A15" s="124" t="s">
        <v>57</v>
      </c>
      <c r="B15" s="125">
        <v>4</v>
      </c>
      <c r="C15" s="125">
        <v>18</v>
      </c>
      <c r="D15" s="125">
        <v>4</v>
      </c>
      <c r="E15" s="125">
        <v>4</v>
      </c>
      <c r="F15" s="125">
        <v>2</v>
      </c>
      <c r="G15" s="125">
        <v>0</v>
      </c>
      <c r="H15" s="125">
        <v>4</v>
      </c>
      <c r="I15" s="125">
        <v>9</v>
      </c>
      <c r="J15" s="125">
        <v>1</v>
      </c>
      <c r="K15" s="125">
        <v>2</v>
      </c>
      <c r="L15" s="126"/>
      <c r="M15" s="127"/>
      <c r="N15" s="127"/>
      <c r="Z15" s="87"/>
    </row>
    <row r="16" spans="1:30" s="73" customFormat="1" ht="18">
      <c r="A16" s="124" t="s">
        <v>58</v>
      </c>
      <c r="B16" s="125">
        <v>4</v>
      </c>
      <c r="C16" s="125">
        <v>22</v>
      </c>
      <c r="D16" s="125">
        <v>4</v>
      </c>
      <c r="E16" s="125">
        <v>4</v>
      </c>
      <c r="F16" s="125">
        <v>4</v>
      </c>
      <c r="G16" s="125">
        <v>0</v>
      </c>
      <c r="H16" s="125">
        <v>2</v>
      </c>
      <c r="I16" s="125">
        <v>7</v>
      </c>
      <c r="J16" s="125">
        <v>2</v>
      </c>
      <c r="K16" s="125">
        <v>0</v>
      </c>
      <c r="L16" s="126"/>
      <c r="M16" s="127"/>
      <c r="N16" s="127"/>
      <c r="Z16" s="87"/>
    </row>
    <row r="17" spans="1:26" s="73" customFormat="1" ht="18">
      <c r="A17" s="124" t="s">
        <v>59</v>
      </c>
      <c r="B17" s="125">
        <v>4</v>
      </c>
      <c r="C17" s="125">
        <v>24</v>
      </c>
      <c r="D17" s="125">
        <v>4</v>
      </c>
      <c r="E17" s="125">
        <v>4</v>
      </c>
      <c r="F17" s="125">
        <v>4</v>
      </c>
      <c r="G17" s="125">
        <v>4</v>
      </c>
      <c r="H17" s="125">
        <v>2</v>
      </c>
      <c r="I17" s="125">
        <v>7</v>
      </c>
      <c r="J17" s="125">
        <v>2</v>
      </c>
      <c r="K17" s="125">
        <v>1</v>
      </c>
      <c r="L17" s="126"/>
      <c r="M17" s="127"/>
      <c r="N17" s="127"/>
      <c r="Z17" s="87"/>
    </row>
    <row r="18" spans="1:26" s="73" customFormat="1" ht="18">
      <c r="A18" s="124" t="s">
        <v>60</v>
      </c>
      <c r="B18" s="125">
        <v>4</v>
      </c>
      <c r="C18" s="125">
        <v>24</v>
      </c>
      <c r="D18" s="125">
        <v>4</v>
      </c>
      <c r="E18" s="125">
        <v>2</v>
      </c>
      <c r="F18" s="125">
        <v>4</v>
      </c>
      <c r="G18" s="125">
        <v>0</v>
      </c>
      <c r="H18" s="125">
        <v>2</v>
      </c>
      <c r="I18" s="125">
        <v>8</v>
      </c>
      <c r="J18" s="125">
        <v>2</v>
      </c>
      <c r="K18" s="125">
        <v>2</v>
      </c>
      <c r="L18" s="126"/>
      <c r="M18" s="127"/>
      <c r="N18" s="127"/>
      <c r="Z18" s="87"/>
    </row>
    <row r="19" spans="1:26" s="73" customFormat="1" ht="18">
      <c r="A19" s="124" t="s">
        <v>61</v>
      </c>
      <c r="B19" s="125">
        <v>4</v>
      </c>
      <c r="C19" s="125">
        <v>12</v>
      </c>
      <c r="D19" s="125">
        <v>4</v>
      </c>
      <c r="E19" s="125">
        <v>4</v>
      </c>
      <c r="F19" s="125">
        <v>2</v>
      </c>
      <c r="G19" s="125">
        <v>0</v>
      </c>
      <c r="H19" s="125">
        <v>2</v>
      </c>
      <c r="I19" s="125">
        <v>6</v>
      </c>
      <c r="J19" s="125">
        <v>1</v>
      </c>
      <c r="K19" s="125">
        <v>1</v>
      </c>
      <c r="L19" s="126"/>
      <c r="M19" s="127"/>
      <c r="N19" s="127"/>
      <c r="Z19" s="87"/>
    </row>
    <row r="20" spans="1:26" s="73" customFormat="1" ht="18">
      <c r="A20" s="124" t="s">
        <v>62</v>
      </c>
      <c r="B20" s="125">
        <v>0</v>
      </c>
      <c r="C20" s="125">
        <v>18</v>
      </c>
      <c r="D20" s="125">
        <v>4</v>
      </c>
      <c r="E20" s="125">
        <v>2</v>
      </c>
      <c r="F20" s="125">
        <v>0</v>
      </c>
      <c r="G20" s="125">
        <v>0</v>
      </c>
      <c r="H20" s="125">
        <v>2</v>
      </c>
      <c r="I20" s="125">
        <v>6</v>
      </c>
      <c r="J20" s="125">
        <v>0</v>
      </c>
      <c r="K20" s="125">
        <v>1</v>
      </c>
      <c r="L20" s="126"/>
      <c r="M20" s="127"/>
      <c r="N20" s="127"/>
      <c r="Z20" s="87"/>
    </row>
    <row r="21" spans="1:26" s="73" customFormat="1" ht="18">
      <c r="A21" s="124" t="s">
        <v>63</v>
      </c>
      <c r="B21" s="125">
        <v>0</v>
      </c>
      <c r="C21" s="125">
        <v>16</v>
      </c>
      <c r="D21" s="125">
        <v>2</v>
      </c>
      <c r="E21" s="125">
        <v>2</v>
      </c>
      <c r="F21" s="125">
        <v>0</v>
      </c>
      <c r="G21" s="125">
        <v>0</v>
      </c>
      <c r="H21" s="125">
        <v>2</v>
      </c>
      <c r="I21" s="125">
        <v>5</v>
      </c>
      <c r="J21" s="125">
        <v>1</v>
      </c>
      <c r="K21" s="125">
        <v>2</v>
      </c>
      <c r="L21" s="126"/>
      <c r="M21" s="127"/>
      <c r="N21" s="127"/>
      <c r="Z21" s="87"/>
    </row>
    <row r="22" spans="1:26" s="73" customFormat="1" ht="18">
      <c r="A22" s="124" t="s">
        <v>64</v>
      </c>
      <c r="B22" s="125">
        <v>4</v>
      </c>
      <c r="C22" s="125">
        <v>24</v>
      </c>
      <c r="D22" s="125">
        <v>4</v>
      </c>
      <c r="E22" s="125">
        <v>2</v>
      </c>
      <c r="F22" s="125">
        <v>2</v>
      </c>
      <c r="G22" s="125">
        <v>0</v>
      </c>
      <c r="H22" s="125">
        <v>0</v>
      </c>
      <c r="I22" s="125">
        <v>8</v>
      </c>
      <c r="J22" s="125">
        <v>1</v>
      </c>
      <c r="K22" s="125">
        <v>2</v>
      </c>
      <c r="L22" s="126"/>
      <c r="M22" s="127"/>
      <c r="N22" s="127"/>
      <c r="Z22" s="87"/>
    </row>
    <row r="23" spans="1:26" s="73" customFormat="1" ht="18">
      <c r="A23" s="124" t="s">
        <v>65</v>
      </c>
      <c r="B23" s="125">
        <v>4</v>
      </c>
      <c r="C23" s="125">
        <v>24</v>
      </c>
      <c r="D23" s="125">
        <v>4</v>
      </c>
      <c r="E23" s="125">
        <v>4</v>
      </c>
      <c r="F23" s="125">
        <v>2</v>
      </c>
      <c r="G23" s="125">
        <v>2</v>
      </c>
      <c r="H23" s="125">
        <v>0</v>
      </c>
      <c r="I23" s="125">
        <v>5</v>
      </c>
      <c r="J23" s="125">
        <v>0</v>
      </c>
      <c r="K23" s="125">
        <v>2</v>
      </c>
      <c r="L23" s="126"/>
      <c r="M23" s="127"/>
      <c r="N23" s="127"/>
      <c r="Z23" s="87"/>
    </row>
    <row r="24" spans="1:26" s="73" customFormat="1" ht="18">
      <c r="A24" s="124" t="s">
        <v>66</v>
      </c>
      <c r="B24" s="125">
        <v>4</v>
      </c>
      <c r="C24" s="125">
        <v>18</v>
      </c>
      <c r="D24" s="125">
        <v>2</v>
      </c>
      <c r="E24" s="125">
        <v>4</v>
      </c>
      <c r="F24" s="125">
        <v>2</v>
      </c>
      <c r="G24" s="125">
        <v>0</v>
      </c>
      <c r="H24" s="125">
        <v>0</v>
      </c>
      <c r="I24" s="125">
        <v>4</v>
      </c>
      <c r="J24" s="125">
        <v>1</v>
      </c>
      <c r="K24" s="125">
        <v>2</v>
      </c>
      <c r="L24" s="126"/>
      <c r="M24" s="127"/>
      <c r="N24" s="127"/>
      <c r="Z24" s="87"/>
    </row>
    <row r="25" spans="1:26" s="73" customFormat="1" ht="18">
      <c r="A25" s="124" t="s">
        <v>67</v>
      </c>
      <c r="B25" s="125">
        <v>4</v>
      </c>
      <c r="C25" s="125">
        <v>24</v>
      </c>
      <c r="D25" s="125">
        <v>4</v>
      </c>
      <c r="E25" s="125">
        <v>2</v>
      </c>
      <c r="F25" s="125">
        <v>0</v>
      </c>
      <c r="G25" s="125">
        <v>0</v>
      </c>
      <c r="H25" s="125">
        <v>0</v>
      </c>
      <c r="I25" s="125">
        <v>4</v>
      </c>
      <c r="J25" s="125">
        <v>1</v>
      </c>
      <c r="K25" s="125">
        <v>2</v>
      </c>
      <c r="L25" s="126"/>
      <c r="M25" s="127"/>
      <c r="N25" s="127"/>
      <c r="Z25" s="87"/>
    </row>
    <row r="26" spans="1:26" s="73" customFormat="1" ht="18">
      <c r="L26" s="86"/>
      <c r="Z26" s="87"/>
    </row>
    <row r="27" spans="1:26" s="73" customFormat="1" ht="18">
      <c r="L27" s="86"/>
      <c r="Z27" s="87"/>
    </row>
    <row r="28" spans="1:26" s="73" customFormat="1" ht="18">
      <c r="L28" s="86"/>
      <c r="Z28" s="87"/>
    </row>
    <row r="29" spans="1:26" s="73" customFormat="1" ht="18">
      <c r="L29" s="86"/>
      <c r="Z29" s="87"/>
    </row>
    <row r="30" spans="1:26" s="73" customFormat="1" ht="18">
      <c r="L30" s="86"/>
      <c r="Z30" s="87"/>
    </row>
    <row r="31" spans="1:26" s="73" customFormat="1" ht="18">
      <c r="L31" s="86"/>
      <c r="Z31" s="87"/>
    </row>
    <row r="32" spans="1:26" s="73" customFormat="1" ht="18">
      <c r="L32" s="86"/>
      <c r="Z32" s="87"/>
    </row>
    <row r="33" spans="12:26" s="73" customFormat="1" ht="18">
      <c r="L33" s="86"/>
      <c r="Z33" s="87"/>
    </row>
    <row r="34" spans="12:26" s="73" customFormat="1" ht="18">
      <c r="L34" s="86"/>
      <c r="Z34" s="87"/>
    </row>
    <row r="35" spans="12:26" s="73" customFormat="1" ht="18">
      <c r="L35" s="86"/>
      <c r="Z35" s="87"/>
    </row>
    <row r="36" spans="12:26" s="73" customFormat="1" ht="18">
      <c r="L36" s="86"/>
      <c r="Z36" s="87"/>
    </row>
    <row r="37" spans="12:26" s="73" customFormat="1" ht="18">
      <c r="L37" s="86"/>
      <c r="Z37" s="87"/>
    </row>
    <row r="38" spans="12:26" s="73" customFormat="1" ht="18">
      <c r="L38" s="86"/>
      <c r="Z38" s="87"/>
    </row>
    <row r="39" spans="12:26" s="73" customFormat="1" ht="18">
      <c r="L39" s="86"/>
      <c r="Z39" s="87"/>
    </row>
    <row r="40" spans="12:26" s="73" customFormat="1" ht="18">
      <c r="L40" s="86"/>
      <c r="Z40" s="87"/>
    </row>
    <row r="41" spans="12:26" s="73" customFormat="1" ht="18">
      <c r="L41" s="86"/>
      <c r="Z41" s="87"/>
    </row>
    <row r="42" spans="12:26" s="73" customFormat="1" ht="18">
      <c r="L42" s="86"/>
      <c r="Z42" s="87"/>
    </row>
    <row r="43" spans="12:26" s="73" customFormat="1" ht="18">
      <c r="L43" s="86"/>
      <c r="Z43" s="87"/>
    </row>
    <row r="44" spans="12:26" s="73" customFormat="1" ht="18">
      <c r="L44" s="86"/>
      <c r="Z44" s="87"/>
    </row>
    <row r="45" spans="12:26" s="73" customFormat="1" ht="18">
      <c r="L45" s="86"/>
      <c r="Z45" s="87"/>
    </row>
    <row r="46" spans="12:26" s="73" customFormat="1" ht="18">
      <c r="L46" s="86"/>
      <c r="Z46" s="87"/>
    </row>
    <row r="47" spans="12:26" s="73" customFormat="1" ht="18">
      <c r="L47" s="86"/>
      <c r="Z47" s="87"/>
    </row>
    <row r="48" spans="12:26" s="73" customFormat="1" ht="18">
      <c r="L48" s="86"/>
      <c r="Z48" s="87"/>
    </row>
    <row r="49" spans="12:26" s="73" customFormat="1" ht="18">
      <c r="L49" s="86"/>
      <c r="Z49" s="87"/>
    </row>
    <row r="50" spans="12:26" s="73" customFormat="1" ht="18">
      <c r="L50" s="86"/>
      <c r="Z50" s="87"/>
    </row>
    <row r="51" spans="12:26" s="73" customFormat="1" ht="18">
      <c r="L51" s="86"/>
      <c r="Z51" s="87"/>
    </row>
    <row r="52" spans="12:26" s="73" customFormat="1" ht="18">
      <c r="L52" s="86"/>
      <c r="Z52" s="87"/>
    </row>
    <row r="53" spans="12:26" s="73" customFormat="1" ht="18">
      <c r="L53" s="86"/>
      <c r="Z53" s="87"/>
    </row>
    <row r="54" spans="12:26" s="73" customFormat="1" ht="18">
      <c r="L54" s="86"/>
      <c r="Z54" s="87"/>
    </row>
    <row r="55" spans="12:26" s="73" customFormat="1" ht="18">
      <c r="L55" s="86"/>
      <c r="Z55" s="87"/>
    </row>
    <row r="56" spans="12:26" s="73" customFormat="1" ht="18">
      <c r="L56" s="86"/>
      <c r="Z56" s="87"/>
    </row>
    <row r="57" spans="12:26" s="73" customFormat="1" ht="18">
      <c r="L57" s="86"/>
      <c r="Z57" s="87"/>
    </row>
    <row r="58" spans="12:26" s="73" customFormat="1" ht="18">
      <c r="L58" s="86"/>
      <c r="Z58" s="87"/>
    </row>
    <row r="59" spans="12:26" s="73" customFormat="1" ht="18">
      <c r="L59" s="86"/>
      <c r="Z59" s="87"/>
    </row>
    <row r="60" spans="12:26" s="73" customFormat="1" ht="18">
      <c r="L60" s="86"/>
      <c r="Z60" s="87"/>
    </row>
    <row r="61" spans="12:26" s="73" customFormat="1" ht="18">
      <c r="L61" s="86"/>
      <c r="Z61" s="87"/>
    </row>
    <row r="62" spans="12:26" s="73" customFormat="1" ht="18">
      <c r="L62" s="86"/>
      <c r="Z62" s="87"/>
    </row>
    <row r="63" spans="12:26" s="73" customFormat="1" ht="18">
      <c r="L63" s="86"/>
      <c r="Z63" s="87"/>
    </row>
    <row r="64" spans="12:26" s="73" customFormat="1" ht="18">
      <c r="L64" s="86"/>
      <c r="Z64" s="87"/>
    </row>
    <row r="65" spans="12:26" s="73" customFormat="1" ht="18">
      <c r="L65" s="86"/>
      <c r="Z65" s="87"/>
    </row>
    <row r="66" spans="12:26" s="73" customFormat="1" ht="18">
      <c r="L66" s="86"/>
      <c r="Z66" s="87"/>
    </row>
    <row r="67" spans="12:26" s="73" customFormat="1" ht="18">
      <c r="L67" s="86"/>
      <c r="Z67" s="87"/>
    </row>
    <row r="68" spans="12:26" s="73" customFormat="1" ht="18">
      <c r="L68" s="86"/>
      <c r="Z68" s="87"/>
    </row>
    <row r="69" spans="12:26" s="73" customFormat="1" ht="18">
      <c r="L69" s="86"/>
      <c r="Z69" s="87"/>
    </row>
    <row r="70" spans="12:26" s="73" customFormat="1" ht="18">
      <c r="L70" s="86"/>
      <c r="Z70" s="87"/>
    </row>
    <row r="71" spans="12:26" s="73" customFormat="1" ht="18">
      <c r="L71" s="86"/>
      <c r="Z71" s="87"/>
    </row>
    <row r="72" spans="12:26" s="73" customFormat="1" ht="18">
      <c r="L72" s="86"/>
      <c r="Z72" s="87"/>
    </row>
    <row r="73" spans="12:26" s="73" customFormat="1" ht="18">
      <c r="L73" s="86"/>
      <c r="Z73" s="87"/>
    </row>
    <row r="74" spans="12:26" s="73" customFormat="1" ht="18">
      <c r="L74" s="86"/>
      <c r="Z74" s="87"/>
    </row>
    <row r="75" spans="12:26" s="73" customFormat="1" ht="18">
      <c r="L75" s="86"/>
      <c r="Z75" s="87"/>
    </row>
    <row r="76" spans="12:26" s="73" customFormat="1" ht="18">
      <c r="L76" s="86"/>
      <c r="Z76" s="87"/>
    </row>
    <row r="77" spans="12:26" s="73" customFormat="1" ht="18">
      <c r="L77" s="86"/>
      <c r="Z77" s="87"/>
    </row>
    <row r="78" spans="12:26" s="73" customFormat="1" ht="18">
      <c r="L78" s="86"/>
      <c r="Z78" s="87"/>
    </row>
    <row r="79" spans="12:26" s="73" customFormat="1" ht="18">
      <c r="L79" s="86"/>
      <c r="Z79" s="87"/>
    </row>
    <row r="80" spans="12:26" s="73" customFormat="1" ht="18">
      <c r="L80" s="86"/>
      <c r="Z80" s="87"/>
    </row>
    <row r="81" spans="12:26" s="73" customFormat="1" ht="18">
      <c r="L81" s="86"/>
      <c r="Z81" s="87"/>
    </row>
    <row r="82" spans="12:26" s="73" customFormat="1" ht="18">
      <c r="L82" s="86"/>
      <c r="Z82" s="87"/>
    </row>
    <row r="83" spans="12:26" s="73" customFormat="1" ht="18">
      <c r="L83" s="86"/>
      <c r="Z83" s="87"/>
    </row>
    <row r="84" spans="12:26" s="73" customFormat="1" ht="18">
      <c r="L84" s="86"/>
      <c r="Z84" s="87"/>
    </row>
    <row r="85" spans="12:26" s="73" customFormat="1" ht="18">
      <c r="L85" s="86"/>
      <c r="Z85" s="87"/>
    </row>
    <row r="86" spans="12:26" s="73" customFormat="1" ht="18">
      <c r="L86" s="86"/>
      <c r="Z86" s="87"/>
    </row>
    <row r="87" spans="12:26" s="73" customFormat="1" ht="18">
      <c r="L87" s="86"/>
      <c r="Z87" s="87"/>
    </row>
    <row r="88" spans="12:26" s="73" customFormat="1" ht="18">
      <c r="L88" s="86"/>
      <c r="Z88" s="87"/>
    </row>
    <row r="89" spans="12:26" s="73" customFormat="1" ht="18">
      <c r="L89" s="86"/>
      <c r="Z89" s="87"/>
    </row>
    <row r="90" spans="12:26" s="73" customFormat="1" ht="18">
      <c r="L90" s="86"/>
      <c r="Z90" s="87"/>
    </row>
    <row r="91" spans="12:26" s="73" customFormat="1" ht="18">
      <c r="L91" s="86"/>
      <c r="Z91" s="87"/>
    </row>
    <row r="92" spans="12:26" s="73" customFormat="1" ht="18">
      <c r="L92" s="86"/>
      <c r="Z92" s="87"/>
    </row>
    <row r="93" spans="12:26" s="73" customFormat="1" ht="18">
      <c r="L93" s="86"/>
      <c r="Z93" s="87"/>
    </row>
    <row r="94" spans="12:26" s="73" customFormat="1" ht="18">
      <c r="L94" s="86"/>
      <c r="Z94" s="87"/>
    </row>
    <row r="95" spans="12:26" s="73" customFormat="1" ht="18">
      <c r="L95" s="86"/>
      <c r="Z95" s="87"/>
    </row>
    <row r="96" spans="12:26" s="73" customFormat="1" ht="18">
      <c r="L96" s="86"/>
      <c r="Z96" s="87"/>
    </row>
    <row r="97" spans="1:26" s="73" customFormat="1" ht="18">
      <c r="L97" s="86"/>
      <c r="Z97" s="87"/>
    </row>
    <row r="98" spans="1:26" s="73" customFormat="1" ht="18">
      <c r="L98" s="86"/>
      <c r="Z98" s="87"/>
    </row>
    <row r="100" spans="1:26">
      <c r="A100" s="128" t="s">
        <v>15</v>
      </c>
      <c r="B100" s="128"/>
      <c r="C100" s="128"/>
      <c r="D100" s="128"/>
      <c r="E100" s="128"/>
      <c r="F100" s="128"/>
      <c r="G100" s="128"/>
      <c r="H100" s="128"/>
      <c r="I100" s="128"/>
      <c r="J100" s="129"/>
      <c r="K100" s="128"/>
      <c r="L100" s="128"/>
      <c r="M100" s="128"/>
      <c r="N100" s="128"/>
      <c r="X100" s="130"/>
      <c r="Z100" s="57"/>
    </row>
    <row r="101" spans="1:26">
      <c r="A101" s="128"/>
      <c r="B101" s="128"/>
      <c r="C101" s="128"/>
      <c r="D101" s="128"/>
      <c r="E101" s="128"/>
      <c r="F101" s="128"/>
      <c r="G101" s="128"/>
      <c r="H101" s="128"/>
      <c r="I101" s="128"/>
      <c r="J101" s="129"/>
      <c r="K101" s="128"/>
      <c r="L101" s="128"/>
      <c r="M101" s="128"/>
      <c r="N101" s="128"/>
      <c r="X101" s="130"/>
      <c r="Z101" s="57"/>
    </row>
    <row r="102" spans="1:26">
      <c r="A102" s="131" t="s">
        <v>36</v>
      </c>
      <c r="B102" s="132" t="s">
        <v>37</v>
      </c>
      <c r="C102" s="132" t="s">
        <v>38</v>
      </c>
      <c r="D102" s="132" t="s">
        <v>39</v>
      </c>
      <c r="E102" s="132" t="s">
        <v>40</v>
      </c>
      <c r="F102" s="132" t="s">
        <v>41</v>
      </c>
      <c r="G102" s="132" t="s">
        <v>42</v>
      </c>
      <c r="H102" s="132" t="s">
        <v>43</v>
      </c>
      <c r="I102" s="132" t="s">
        <v>44</v>
      </c>
      <c r="J102" s="132" t="s">
        <v>45</v>
      </c>
      <c r="K102" s="132" t="s">
        <v>46</v>
      </c>
      <c r="L102" s="132" t="s">
        <v>47</v>
      </c>
      <c r="M102" s="132" t="s">
        <v>48</v>
      </c>
      <c r="N102" s="132" t="s">
        <v>49</v>
      </c>
      <c r="X102" s="130"/>
      <c r="Z102" s="57"/>
    </row>
    <row r="103" spans="1:26">
      <c r="A103" s="128" t="s">
        <v>50</v>
      </c>
      <c r="B103" s="133">
        <v>4</v>
      </c>
      <c r="C103" s="133">
        <v>24</v>
      </c>
      <c r="D103" s="133">
        <v>4</v>
      </c>
      <c r="E103" s="133">
        <v>4</v>
      </c>
      <c r="F103" s="133">
        <v>4</v>
      </c>
      <c r="G103" s="133">
        <v>2</v>
      </c>
      <c r="H103" s="133">
        <v>4</v>
      </c>
      <c r="I103" s="133">
        <v>8</v>
      </c>
      <c r="J103" s="133">
        <v>2</v>
      </c>
      <c r="K103" s="133">
        <v>0</v>
      </c>
      <c r="L103" s="134">
        <f>SUM(B103:K103)</f>
        <v>56</v>
      </c>
      <c r="M103" s="134">
        <f>L103/60*5+1</f>
        <v>5.666666666666667</v>
      </c>
      <c r="N103" s="134">
        <f>ROUND(M103*2,0)/2</f>
        <v>5.5</v>
      </c>
      <c r="X103" s="130"/>
      <c r="Z103" s="57"/>
    </row>
    <row r="104" spans="1:26">
      <c r="A104" s="128" t="s">
        <v>51</v>
      </c>
      <c r="B104" s="133">
        <v>4</v>
      </c>
      <c r="C104" s="133">
        <v>24</v>
      </c>
      <c r="D104" s="133">
        <v>4</v>
      </c>
      <c r="E104" s="133">
        <v>2</v>
      </c>
      <c r="F104" s="133">
        <v>4</v>
      </c>
      <c r="G104" s="133">
        <v>4</v>
      </c>
      <c r="H104" s="133">
        <v>4</v>
      </c>
      <c r="I104" s="133">
        <v>8</v>
      </c>
      <c r="J104" s="133">
        <v>2</v>
      </c>
      <c r="K104" s="133">
        <v>2</v>
      </c>
      <c r="L104" s="134">
        <f t="shared" ref="L104:L119" si="0">SUM(B104:K104)</f>
        <v>58</v>
      </c>
      <c r="M104" s="134">
        <f t="shared" ref="M104:M119" si="1">L104/60*5+1</f>
        <v>5.833333333333333</v>
      </c>
      <c r="N104" s="134">
        <f t="shared" ref="N104:N119" si="2">ROUND(M104*2,0)/2</f>
        <v>6</v>
      </c>
      <c r="X104" s="130"/>
      <c r="Z104" s="57"/>
    </row>
    <row r="105" spans="1:26">
      <c r="A105" s="128" t="s">
        <v>52</v>
      </c>
      <c r="B105" s="133">
        <v>4</v>
      </c>
      <c r="C105" s="133">
        <v>16</v>
      </c>
      <c r="D105" s="133">
        <v>4</v>
      </c>
      <c r="E105" s="133">
        <v>4</v>
      </c>
      <c r="F105" s="133">
        <v>4</v>
      </c>
      <c r="G105" s="133">
        <v>0</v>
      </c>
      <c r="H105" s="133">
        <v>4</v>
      </c>
      <c r="I105" s="133">
        <v>8</v>
      </c>
      <c r="J105" s="133">
        <v>0</v>
      </c>
      <c r="K105" s="133">
        <v>2</v>
      </c>
      <c r="L105" s="134">
        <f t="shared" si="0"/>
        <v>46</v>
      </c>
      <c r="M105" s="134">
        <f t="shared" si="1"/>
        <v>4.8333333333333339</v>
      </c>
      <c r="N105" s="134">
        <f t="shared" si="2"/>
        <v>5</v>
      </c>
      <c r="X105" s="130"/>
      <c r="Z105" s="57"/>
    </row>
    <row r="106" spans="1:26">
      <c r="A106" s="128" t="s">
        <v>53</v>
      </c>
      <c r="B106" s="133">
        <v>4</v>
      </c>
      <c r="C106" s="133">
        <v>24</v>
      </c>
      <c r="D106" s="133">
        <v>4</v>
      </c>
      <c r="E106" s="133">
        <v>4</v>
      </c>
      <c r="F106" s="133">
        <v>2</v>
      </c>
      <c r="G106" s="133">
        <v>0</v>
      </c>
      <c r="H106" s="133">
        <v>4</v>
      </c>
      <c r="I106" s="133">
        <v>9</v>
      </c>
      <c r="J106" s="133">
        <v>2</v>
      </c>
      <c r="K106" s="133">
        <v>1</v>
      </c>
      <c r="L106" s="134">
        <f t="shared" si="0"/>
        <v>54</v>
      </c>
      <c r="M106" s="134">
        <f t="shared" si="1"/>
        <v>5.5</v>
      </c>
      <c r="N106" s="134">
        <f t="shared" si="2"/>
        <v>5.5</v>
      </c>
      <c r="X106" s="130"/>
      <c r="Z106" s="57"/>
    </row>
    <row r="107" spans="1:26">
      <c r="A107" s="128" t="s">
        <v>54</v>
      </c>
      <c r="B107" s="133">
        <v>4</v>
      </c>
      <c r="C107" s="133">
        <v>24</v>
      </c>
      <c r="D107" s="133">
        <v>4</v>
      </c>
      <c r="E107" s="133">
        <v>4</v>
      </c>
      <c r="F107" s="133">
        <v>2</v>
      </c>
      <c r="G107" s="133">
        <v>0</v>
      </c>
      <c r="H107" s="133">
        <v>4</v>
      </c>
      <c r="I107" s="133">
        <v>8</v>
      </c>
      <c r="J107" s="133">
        <v>2</v>
      </c>
      <c r="K107" s="133">
        <v>2</v>
      </c>
      <c r="L107" s="134">
        <f t="shared" si="0"/>
        <v>54</v>
      </c>
      <c r="M107" s="134">
        <f t="shared" si="1"/>
        <v>5.5</v>
      </c>
      <c r="N107" s="134">
        <f t="shared" si="2"/>
        <v>5.5</v>
      </c>
      <c r="X107" s="130"/>
      <c r="Z107" s="57"/>
    </row>
    <row r="108" spans="1:26">
      <c r="A108" s="128" t="s">
        <v>55</v>
      </c>
      <c r="B108" s="133">
        <v>4</v>
      </c>
      <c r="C108" s="133">
        <v>24</v>
      </c>
      <c r="D108" s="133">
        <v>4</v>
      </c>
      <c r="E108" s="133">
        <v>4</v>
      </c>
      <c r="F108" s="133">
        <v>2</v>
      </c>
      <c r="G108" s="133">
        <v>4</v>
      </c>
      <c r="H108" s="133">
        <v>4</v>
      </c>
      <c r="I108" s="133">
        <v>6</v>
      </c>
      <c r="J108" s="133">
        <v>2</v>
      </c>
      <c r="K108" s="133">
        <v>2</v>
      </c>
      <c r="L108" s="134">
        <f t="shared" si="0"/>
        <v>56</v>
      </c>
      <c r="M108" s="134">
        <f t="shared" si="1"/>
        <v>5.666666666666667</v>
      </c>
      <c r="N108" s="134">
        <f t="shared" si="2"/>
        <v>5.5</v>
      </c>
      <c r="X108" s="130"/>
      <c r="Z108" s="57"/>
    </row>
    <row r="109" spans="1:26">
      <c r="A109" s="128" t="s">
        <v>56</v>
      </c>
      <c r="B109" s="133">
        <v>4</v>
      </c>
      <c r="C109" s="133">
        <v>24</v>
      </c>
      <c r="D109" s="133">
        <v>4</v>
      </c>
      <c r="E109" s="133">
        <v>2</v>
      </c>
      <c r="F109" s="133">
        <v>2</v>
      </c>
      <c r="G109" s="133">
        <v>4</v>
      </c>
      <c r="H109" s="133">
        <v>4</v>
      </c>
      <c r="I109" s="133">
        <v>9</v>
      </c>
      <c r="J109" s="133">
        <v>2</v>
      </c>
      <c r="K109" s="133">
        <v>2</v>
      </c>
      <c r="L109" s="134">
        <f t="shared" si="0"/>
        <v>57</v>
      </c>
      <c r="M109" s="134">
        <f t="shared" si="1"/>
        <v>5.75</v>
      </c>
      <c r="N109" s="134">
        <f t="shared" si="2"/>
        <v>6</v>
      </c>
      <c r="X109" s="130"/>
      <c r="Z109" s="57"/>
    </row>
    <row r="110" spans="1:26">
      <c r="A110" s="128" t="s">
        <v>57</v>
      </c>
      <c r="B110" s="133">
        <v>4</v>
      </c>
      <c r="C110" s="133">
        <v>18</v>
      </c>
      <c r="D110" s="133">
        <v>4</v>
      </c>
      <c r="E110" s="133">
        <v>4</v>
      </c>
      <c r="F110" s="133">
        <v>2</v>
      </c>
      <c r="G110" s="133">
        <v>0</v>
      </c>
      <c r="H110" s="133">
        <v>4</v>
      </c>
      <c r="I110" s="133">
        <v>9</v>
      </c>
      <c r="J110" s="133">
        <v>1</v>
      </c>
      <c r="K110" s="133">
        <v>2</v>
      </c>
      <c r="L110" s="134">
        <f t="shared" si="0"/>
        <v>48</v>
      </c>
      <c r="M110" s="134">
        <f t="shared" si="1"/>
        <v>5</v>
      </c>
      <c r="N110" s="134">
        <f t="shared" si="2"/>
        <v>5</v>
      </c>
      <c r="X110" s="130"/>
      <c r="Z110" s="57"/>
    </row>
    <row r="111" spans="1:26">
      <c r="A111" s="128" t="s">
        <v>58</v>
      </c>
      <c r="B111" s="133">
        <v>4</v>
      </c>
      <c r="C111" s="133">
        <v>22</v>
      </c>
      <c r="D111" s="133">
        <v>4</v>
      </c>
      <c r="E111" s="133">
        <v>4</v>
      </c>
      <c r="F111" s="133">
        <v>4</v>
      </c>
      <c r="G111" s="133">
        <v>0</v>
      </c>
      <c r="H111" s="133">
        <v>2</v>
      </c>
      <c r="I111" s="133">
        <v>7</v>
      </c>
      <c r="J111" s="133">
        <v>2</v>
      </c>
      <c r="K111" s="133">
        <v>0</v>
      </c>
      <c r="L111" s="134">
        <f t="shared" si="0"/>
        <v>49</v>
      </c>
      <c r="M111" s="134">
        <f t="shared" si="1"/>
        <v>5.083333333333333</v>
      </c>
      <c r="N111" s="134">
        <f t="shared" si="2"/>
        <v>5</v>
      </c>
      <c r="X111" s="130"/>
      <c r="Z111" s="57"/>
    </row>
    <row r="112" spans="1:26">
      <c r="A112" s="128" t="s">
        <v>59</v>
      </c>
      <c r="B112" s="133">
        <v>4</v>
      </c>
      <c r="C112" s="133">
        <v>24</v>
      </c>
      <c r="D112" s="133">
        <v>4</v>
      </c>
      <c r="E112" s="133">
        <v>4</v>
      </c>
      <c r="F112" s="133">
        <v>4</v>
      </c>
      <c r="G112" s="133">
        <v>4</v>
      </c>
      <c r="H112" s="133">
        <v>2</v>
      </c>
      <c r="I112" s="133">
        <v>7</v>
      </c>
      <c r="J112" s="133">
        <v>2</v>
      </c>
      <c r="K112" s="133">
        <v>1</v>
      </c>
      <c r="L112" s="134">
        <f t="shared" si="0"/>
        <v>56</v>
      </c>
      <c r="M112" s="134">
        <f t="shared" si="1"/>
        <v>5.666666666666667</v>
      </c>
      <c r="N112" s="134">
        <f t="shared" si="2"/>
        <v>5.5</v>
      </c>
      <c r="X112" s="130"/>
      <c r="Z112" s="57"/>
    </row>
    <row r="113" spans="1:26">
      <c r="A113" s="128" t="s">
        <v>60</v>
      </c>
      <c r="B113" s="133">
        <v>4</v>
      </c>
      <c r="C113" s="133">
        <v>24</v>
      </c>
      <c r="D113" s="133">
        <v>4</v>
      </c>
      <c r="E113" s="133">
        <v>2</v>
      </c>
      <c r="F113" s="133">
        <v>4</v>
      </c>
      <c r="G113" s="133">
        <v>0</v>
      </c>
      <c r="H113" s="133">
        <v>2</v>
      </c>
      <c r="I113" s="133">
        <v>8</v>
      </c>
      <c r="J113" s="133">
        <v>2</v>
      </c>
      <c r="K113" s="133">
        <v>2</v>
      </c>
      <c r="L113" s="134">
        <f t="shared" si="0"/>
        <v>52</v>
      </c>
      <c r="M113" s="134">
        <f t="shared" si="1"/>
        <v>5.3333333333333339</v>
      </c>
      <c r="N113" s="134">
        <f t="shared" si="2"/>
        <v>5.5</v>
      </c>
      <c r="X113" s="130"/>
      <c r="Z113" s="57"/>
    </row>
    <row r="114" spans="1:26">
      <c r="A114" s="128" t="s">
        <v>61</v>
      </c>
      <c r="B114" s="133">
        <v>4</v>
      </c>
      <c r="C114" s="133">
        <v>12</v>
      </c>
      <c r="D114" s="133">
        <v>4</v>
      </c>
      <c r="E114" s="133">
        <v>4</v>
      </c>
      <c r="F114" s="133">
        <v>2</v>
      </c>
      <c r="G114" s="133">
        <v>0</v>
      </c>
      <c r="H114" s="133">
        <v>2</v>
      </c>
      <c r="I114" s="133">
        <v>6</v>
      </c>
      <c r="J114" s="133">
        <v>1</v>
      </c>
      <c r="K114" s="133">
        <v>1</v>
      </c>
      <c r="L114" s="134">
        <f t="shared" si="0"/>
        <v>36</v>
      </c>
      <c r="M114" s="134">
        <f t="shared" si="1"/>
        <v>4</v>
      </c>
      <c r="N114" s="134">
        <f t="shared" si="2"/>
        <v>4</v>
      </c>
      <c r="X114" s="130"/>
      <c r="Z114" s="57"/>
    </row>
    <row r="115" spans="1:26">
      <c r="A115" s="128" t="s">
        <v>62</v>
      </c>
      <c r="B115" s="133">
        <v>0</v>
      </c>
      <c r="C115" s="133">
        <v>18</v>
      </c>
      <c r="D115" s="133">
        <v>4</v>
      </c>
      <c r="E115" s="133">
        <v>2</v>
      </c>
      <c r="F115" s="133">
        <v>0</v>
      </c>
      <c r="G115" s="133">
        <v>0</v>
      </c>
      <c r="H115" s="133">
        <v>2</v>
      </c>
      <c r="I115" s="133">
        <v>6</v>
      </c>
      <c r="J115" s="133">
        <v>0</v>
      </c>
      <c r="K115" s="133">
        <v>1</v>
      </c>
      <c r="L115" s="134">
        <f t="shared" si="0"/>
        <v>33</v>
      </c>
      <c r="M115" s="134">
        <f t="shared" si="1"/>
        <v>3.75</v>
      </c>
      <c r="N115" s="134">
        <f t="shared" si="2"/>
        <v>4</v>
      </c>
      <c r="X115" s="130"/>
      <c r="Z115" s="57"/>
    </row>
    <row r="116" spans="1:26">
      <c r="A116" s="128" t="s">
        <v>63</v>
      </c>
      <c r="B116" s="133">
        <v>0</v>
      </c>
      <c r="C116" s="133">
        <v>16</v>
      </c>
      <c r="D116" s="133">
        <v>2</v>
      </c>
      <c r="E116" s="133">
        <v>2</v>
      </c>
      <c r="F116" s="133">
        <v>0</v>
      </c>
      <c r="G116" s="133">
        <v>0</v>
      </c>
      <c r="H116" s="133">
        <v>2</v>
      </c>
      <c r="I116" s="133">
        <v>5</v>
      </c>
      <c r="J116" s="133">
        <v>1</v>
      </c>
      <c r="K116" s="133">
        <v>2</v>
      </c>
      <c r="L116" s="134">
        <f t="shared" si="0"/>
        <v>30</v>
      </c>
      <c r="M116" s="134">
        <f t="shared" si="1"/>
        <v>3.5</v>
      </c>
      <c r="N116" s="134">
        <f t="shared" si="2"/>
        <v>3.5</v>
      </c>
      <c r="X116" s="130"/>
      <c r="Z116" s="57"/>
    </row>
    <row r="117" spans="1:26">
      <c r="A117" s="128" t="s">
        <v>64</v>
      </c>
      <c r="B117" s="133">
        <v>4</v>
      </c>
      <c r="C117" s="133">
        <v>24</v>
      </c>
      <c r="D117" s="133">
        <v>4</v>
      </c>
      <c r="E117" s="133">
        <v>2</v>
      </c>
      <c r="F117" s="133">
        <v>2</v>
      </c>
      <c r="G117" s="133">
        <v>0</v>
      </c>
      <c r="H117" s="133">
        <v>0</v>
      </c>
      <c r="I117" s="133">
        <v>8</v>
      </c>
      <c r="J117" s="133">
        <v>1</v>
      </c>
      <c r="K117" s="133">
        <v>2</v>
      </c>
      <c r="L117" s="134">
        <f t="shared" si="0"/>
        <v>47</v>
      </c>
      <c r="M117" s="134">
        <f t="shared" si="1"/>
        <v>4.9166666666666661</v>
      </c>
      <c r="N117" s="134">
        <f t="shared" si="2"/>
        <v>5</v>
      </c>
      <c r="X117" s="130"/>
      <c r="Z117" s="57"/>
    </row>
    <row r="118" spans="1:26">
      <c r="A118" s="128" t="s">
        <v>65</v>
      </c>
      <c r="B118" s="133">
        <v>4</v>
      </c>
      <c r="C118" s="133">
        <v>24</v>
      </c>
      <c r="D118" s="133">
        <v>4</v>
      </c>
      <c r="E118" s="133">
        <v>4</v>
      </c>
      <c r="F118" s="133">
        <v>2</v>
      </c>
      <c r="G118" s="133">
        <v>2</v>
      </c>
      <c r="H118" s="133">
        <v>0</v>
      </c>
      <c r="I118" s="133">
        <v>5</v>
      </c>
      <c r="J118" s="133">
        <v>0</v>
      </c>
      <c r="K118" s="133">
        <v>2</v>
      </c>
      <c r="L118" s="134">
        <f t="shared" si="0"/>
        <v>47</v>
      </c>
      <c r="M118" s="134">
        <f t="shared" si="1"/>
        <v>4.9166666666666661</v>
      </c>
      <c r="N118" s="134">
        <f t="shared" si="2"/>
        <v>5</v>
      </c>
      <c r="X118" s="130"/>
      <c r="Z118" s="57"/>
    </row>
    <row r="119" spans="1:26">
      <c r="A119" s="128" t="s">
        <v>66</v>
      </c>
      <c r="B119" s="133">
        <v>4</v>
      </c>
      <c r="C119" s="133">
        <v>18</v>
      </c>
      <c r="D119" s="133">
        <v>2</v>
      </c>
      <c r="E119" s="133">
        <v>4</v>
      </c>
      <c r="F119" s="133">
        <v>2</v>
      </c>
      <c r="G119" s="133">
        <v>0</v>
      </c>
      <c r="H119" s="133">
        <v>0</v>
      </c>
      <c r="I119" s="133">
        <v>4</v>
      </c>
      <c r="J119" s="133">
        <v>1</v>
      </c>
      <c r="K119" s="133">
        <v>2</v>
      </c>
      <c r="L119" s="134">
        <f t="shared" si="0"/>
        <v>37</v>
      </c>
      <c r="M119" s="134">
        <f t="shared" si="1"/>
        <v>4.0833333333333339</v>
      </c>
      <c r="N119" s="134">
        <f t="shared" si="2"/>
        <v>4</v>
      </c>
      <c r="X119" s="130"/>
      <c r="Z119" s="57"/>
    </row>
    <row r="120" spans="1:26">
      <c r="A120" s="128" t="s">
        <v>67</v>
      </c>
      <c r="B120" s="133">
        <v>4</v>
      </c>
      <c r="C120" s="133">
        <v>24</v>
      </c>
      <c r="D120" s="133">
        <v>4</v>
      </c>
      <c r="E120" s="133">
        <v>2</v>
      </c>
      <c r="F120" s="133">
        <v>0</v>
      </c>
      <c r="G120" s="133">
        <v>0</v>
      </c>
      <c r="H120" s="133">
        <v>0</v>
      </c>
      <c r="I120" s="133">
        <v>4</v>
      </c>
      <c r="J120" s="133">
        <v>1</v>
      </c>
      <c r="K120" s="133">
        <v>2</v>
      </c>
      <c r="L120" s="134">
        <f>SUM(B120:K120)</f>
        <v>41</v>
      </c>
      <c r="M120" s="134">
        <f>L120/60*5+1</f>
        <v>4.416666666666667</v>
      </c>
      <c r="N120" s="134">
        <f>ROUND(M120*2,0)/2</f>
        <v>4.5</v>
      </c>
      <c r="X120" s="130"/>
      <c r="Z120" s="57"/>
    </row>
  </sheetData>
  <phoneticPr fontId="7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horizontalDpi="300" verticalDpi="360" r:id="rId1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704"/>
  <sheetViews>
    <sheetView zoomScale="80" zoomScaleNormal="80" workbookViewId="0"/>
  </sheetViews>
  <sheetFormatPr baseColWidth="10" defaultColWidth="9.73046875" defaultRowHeight="18"/>
  <cols>
    <col min="1" max="1" width="9.73046875" style="74"/>
    <col min="2" max="2" width="18.73046875" style="73" customWidth="1"/>
    <col min="3" max="3" width="13.1328125" style="73" customWidth="1"/>
    <col min="4" max="4" width="12" style="74" customWidth="1"/>
    <col min="5" max="5" width="12.86328125" style="74" customWidth="1"/>
    <col min="6" max="6" width="15.59765625" style="74" bestFit="1" customWidth="1"/>
    <col min="7" max="7" width="20.73046875" style="92" bestFit="1" customWidth="1"/>
    <col min="8" max="8" width="14.1328125" style="93" bestFit="1" customWidth="1"/>
    <col min="9" max="9" width="11.73046875" style="73" bestFit="1" customWidth="1"/>
    <col min="10" max="12" width="24.1328125" style="73" customWidth="1"/>
    <col min="13" max="16384" width="9.73046875" style="73"/>
  </cols>
  <sheetData>
    <row r="1" spans="1:26">
      <c r="A1" s="88" t="s">
        <v>677</v>
      </c>
      <c r="B1" s="182">
        <v>1</v>
      </c>
      <c r="C1" s="179" t="s">
        <v>68</v>
      </c>
      <c r="D1" s="180"/>
      <c r="E1" s="180"/>
      <c r="F1" s="180"/>
      <c r="G1" s="179"/>
      <c r="H1" s="179"/>
      <c r="I1" s="179"/>
      <c r="J1" s="179"/>
      <c r="K1" s="179"/>
      <c r="L1" s="179"/>
      <c r="M1" s="91"/>
      <c r="N1" s="91"/>
      <c r="O1" s="91"/>
      <c r="P1" s="81"/>
      <c r="Q1" s="81"/>
      <c r="R1" s="81"/>
      <c r="S1" s="81"/>
      <c r="T1" s="81"/>
      <c r="U1" s="82"/>
      <c r="V1" s="82"/>
      <c r="W1" s="82"/>
      <c r="X1" s="82"/>
      <c r="Y1" s="82"/>
      <c r="Z1" s="83"/>
    </row>
    <row r="2" spans="1:26">
      <c r="A2" s="88"/>
      <c r="B2" s="182"/>
      <c r="C2" s="179"/>
      <c r="D2" s="181" t="s">
        <v>670</v>
      </c>
      <c r="E2" s="180"/>
      <c r="F2" s="180"/>
      <c r="G2" s="179"/>
      <c r="H2" s="179"/>
      <c r="I2" s="179"/>
      <c r="J2" s="179" t="s">
        <v>668</v>
      </c>
      <c r="K2" s="185" t="s">
        <v>669</v>
      </c>
      <c r="L2" s="179"/>
      <c r="M2" s="91"/>
      <c r="N2" s="91"/>
      <c r="O2" s="91"/>
      <c r="P2" s="81"/>
      <c r="Q2" s="81"/>
      <c r="R2" s="81"/>
      <c r="S2" s="81"/>
      <c r="T2" s="81"/>
      <c r="U2" s="82"/>
      <c r="V2" s="82"/>
      <c r="W2" s="82"/>
      <c r="X2" s="82"/>
      <c r="Y2" s="82"/>
      <c r="Z2" s="83"/>
    </row>
    <row r="3" spans="1:26" ht="4.5" customHeight="1">
      <c r="A3" s="88"/>
      <c r="B3" s="182"/>
      <c r="C3" s="178"/>
      <c r="D3" s="180"/>
      <c r="E3" s="180"/>
      <c r="F3" s="180"/>
      <c r="G3" s="179"/>
      <c r="H3" s="179"/>
      <c r="I3" s="179"/>
      <c r="J3" s="179"/>
      <c r="K3" s="179"/>
      <c r="L3" s="179"/>
      <c r="M3" s="91"/>
      <c r="N3" s="91"/>
      <c r="O3" s="91"/>
      <c r="P3" s="81"/>
      <c r="Q3" s="81"/>
      <c r="R3" s="81"/>
      <c r="S3" s="81"/>
      <c r="T3" s="81"/>
      <c r="U3" s="82"/>
      <c r="V3" s="82"/>
      <c r="W3" s="82"/>
      <c r="X3" s="82"/>
      <c r="Y3" s="82"/>
      <c r="Z3" s="83"/>
    </row>
    <row r="4" spans="1:26">
      <c r="A4" s="88"/>
      <c r="B4" s="183">
        <v>2</v>
      </c>
      <c r="C4" s="179" t="s">
        <v>69</v>
      </c>
      <c r="D4" s="180"/>
      <c r="E4" s="180"/>
      <c r="F4" s="180"/>
      <c r="G4" s="179"/>
      <c r="H4" s="179"/>
      <c r="I4" s="179"/>
      <c r="J4" s="179"/>
      <c r="K4" s="179"/>
      <c r="L4" s="179"/>
      <c r="M4" s="91"/>
      <c r="N4" s="91"/>
      <c r="O4" s="91"/>
      <c r="P4" s="81"/>
      <c r="Q4" s="81"/>
      <c r="R4" s="81"/>
      <c r="S4" s="81"/>
      <c r="T4" s="81"/>
      <c r="U4" s="82"/>
      <c r="V4" s="82"/>
      <c r="W4" s="82"/>
      <c r="X4" s="82"/>
      <c r="Y4" s="82"/>
      <c r="Z4" s="83"/>
    </row>
    <row r="5" spans="1:26" ht="4.5" customHeight="1">
      <c r="A5" s="88"/>
      <c r="B5" s="183"/>
      <c r="C5" s="179"/>
      <c r="D5" s="180"/>
      <c r="E5" s="180"/>
      <c r="F5" s="180"/>
      <c r="G5" s="179"/>
      <c r="H5" s="179"/>
      <c r="I5" s="179"/>
      <c r="J5" s="179"/>
      <c r="K5" s="179"/>
      <c r="L5" s="179"/>
      <c r="M5" s="91"/>
      <c r="N5" s="91"/>
      <c r="O5" s="91"/>
      <c r="P5" s="81"/>
      <c r="Q5" s="81"/>
      <c r="R5" s="81"/>
      <c r="S5" s="81"/>
      <c r="T5" s="81"/>
      <c r="U5" s="82"/>
      <c r="V5" s="82"/>
      <c r="W5" s="82"/>
      <c r="X5" s="82"/>
      <c r="Y5" s="82"/>
      <c r="Z5" s="83"/>
    </row>
    <row r="6" spans="1:26">
      <c r="A6" s="88"/>
      <c r="B6" s="183">
        <v>3</v>
      </c>
      <c r="C6" s="179" t="s">
        <v>684</v>
      </c>
      <c r="D6" s="180"/>
      <c r="E6" s="180"/>
      <c r="F6" s="180"/>
      <c r="G6" s="179"/>
      <c r="H6" s="179"/>
      <c r="I6" s="179"/>
      <c r="J6" s="179"/>
      <c r="K6" s="179"/>
      <c r="L6" s="179"/>
      <c r="M6" s="91"/>
      <c r="N6" s="91"/>
      <c r="O6" s="91"/>
      <c r="P6" s="81"/>
      <c r="Q6" s="81"/>
      <c r="R6" s="81"/>
      <c r="S6" s="81"/>
      <c r="T6" s="81"/>
      <c r="U6" s="82"/>
      <c r="V6" s="82"/>
      <c r="W6" s="82"/>
      <c r="X6" s="82"/>
      <c r="Y6" s="82"/>
      <c r="Z6" s="83"/>
    </row>
    <row r="7" spans="1:26">
      <c r="A7" s="88"/>
      <c r="B7" s="183"/>
      <c r="C7" s="179"/>
      <c r="D7" s="180"/>
      <c r="E7" s="180" t="s">
        <v>70</v>
      </c>
      <c r="F7" s="180"/>
      <c r="G7" s="179"/>
      <c r="H7" s="179"/>
      <c r="I7" s="179"/>
      <c r="J7" s="179"/>
      <c r="K7" s="179"/>
      <c r="L7" s="179"/>
      <c r="M7" s="91"/>
      <c r="N7" s="91"/>
      <c r="O7" s="91"/>
      <c r="P7" s="81"/>
      <c r="Q7" s="81"/>
      <c r="R7" s="81"/>
      <c r="S7" s="81"/>
      <c r="T7" s="81"/>
      <c r="U7" s="82"/>
      <c r="V7" s="82"/>
      <c r="W7" s="82"/>
      <c r="X7" s="82"/>
      <c r="Y7" s="82"/>
      <c r="Z7" s="83"/>
    </row>
    <row r="8" spans="1:26" ht="6" customHeight="1">
      <c r="A8" s="88"/>
      <c r="B8" s="184"/>
      <c r="C8" s="78"/>
      <c r="D8" s="89"/>
      <c r="E8" s="90"/>
      <c r="F8" s="89"/>
      <c r="G8" s="79"/>
      <c r="H8" s="79"/>
      <c r="I8" s="79"/>
      <c r="J8" s="79"/>
      <c r="K8" s="79"/>
      <c r="L8" s="79"/>
      <c r="M8" s="91"/>
      <c r="N8" s="91"/>
      <c r="O8" s="91"/>
      <c r="P8" s="81"/>
      <c r="Q8" s="81"/>
      <c r="R8" s="81"/>
      <c r="S8" s="81"/>
      <c r="T8" s="81"/>
      <c r="U8" s="82"/>
      <c r="V8" s="82"/>
      <c r="W8" s="82"/>
      <c r="X8" s="82"/>
      <c r="Y8" s="82"/>
      <c r="Z8" s="83"/>
    </row>
    <row r="9" spans="1:26">
      <c r="A9" s="86"/>
      <c r="J9" s="186" t="s">
        <v>685</v>
      </c>
    </row>
    <row r="10" spans="1:26">
      <c r="A10" s="162" t="s">
        <v>683</v>
      </c>
      <c r="B10" s="57"/>
      <c r="C10" s="57"/>
      <c r="D10" s="59"/>
      <c r="E10" s="163"/>
      <c r="F10" s="59"/>
      <c r="G10" s="164"/>
      <c r="H10" s="165"/>
      <c r="I10" s="57"/>
      <c r="J10" s="94" t="s">
        <v>686</v>
      </c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>
      <c r="A11" s="135"/>
      <c r="B11" s="57"/>
      <c r="C11" s="57"/>
      <c r="D11" s="59"/>
      <c r="E11" s="59"/>
      <c r="F11" s="59"/>
      <c r="G11" s="164"/>
      <c r="H11" s="165"/>
      <c r="I11" s="57"/>
      <c r="J11" s="94" t="s">
        <v>671</v>
      </c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>
      <c r="A12" s="161" t="s">
        <v>72</v>
      </c>
      <c r="B12" s="175" t="s">
        <v>73</v>
      </c>
      <c r="C12" s="175" t="s">
        <v>74</v>
      </c>
      <c r="D12" s="161" t="s">
        <v>75</v>
      </c>
      <c r="E12" s="161" t="s">
        <v>76</v>
      </c>
      <c r="F12" s="161" t="s">
        <v>77</v>
      </c>
      <c r="G12" s="176" t="s">
        <v>78</v>
      </c>
      <c r="H12" s="161" t="s">
        <v>79</v>
      </c>
      <c r="I12" s="177" t="s">
        <v>80</v>
      </c>
      <c r="J12" s="161" t="s">
        <v>81</v>
      </c>
      <c r="K12" s="161" t="s">
        <v>82</v>
      </c>
      <c r="L12" s="161" t="s">
        <v>83</v>
      </c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>
      <c r="A13" s="125">
        <v>1</v>
      </c>
      <c r="B13" s="124" t="s">
        <v>84</v>
      </c>
      <c r="C13" s="124" t="s">
        <v>85</v>
      </c>
      <c r="D13" s="125" t="s">
        <v>86</v>
      </c>
      <c r="E13" s="125" t="s">
        <v>87</v>
      </c>
      <c r="F13" s="125" t="s">
        <v>88</v>
      </c>
      <c r="G13" s="166">
        <v>36973</v>
      </c>
      <c r="H13" s="124" t="s">
        <v>89</v>
      </c>
      <c r="I13" s="167">
        <v>7.7314814814814815E-3</v>
      </c>
      <c r="J13" s="127"/>
      <c r="K13" s="127"/>
      <c r="L13" s="12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>
      <c r="A14" s="125">
        <v>2</v>
      </c>
      <c r="B14" s="124" t="s">
        <v>84</v>
      </c>
      <c r="C14" s="124" t="s">
        <v>90</v>
      </c>
      <c r="D14" s="125" t="s">
        <v>91</v>
      </c>
      <c r="E14" s="125" t="s">
        <v>87</v>
      </c>
      <c r="F14" s="125" t="s">
        <v>88</v>
      </c>
      <c r="G14" s="166">
        <v>37183</v>
      </c>
      <c r="H14" s="124" t="s">
        <v>92</v>
      </c>
      <c r="I14" s="167">
        <v>8.7037037037037031E-3</v>
      </c>
      <c r="J14" s="127"/>
      <c r="K14" s="127"/>
      <c r="L14" s="12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>
      <c r="A15" s="125">
        <v>3</v>
      </c>
      <c r="B15" s="124" t="s">
        <v>93</v>
      </c>
      <c r="C15" s="124" t="s">
        <v>94</v>
      </c>
      <c r="D15" s="125" t="s">
        <v>95</v>
      </c>
      <c r="E15" s="125" t="s">
        <v>96</v>
      </c>
      <c r="F15" s="125" t="s">
        <v>88</v>
      </c>
      <c r="G15" s="166">
        <v>36916</v>
      </c>
      <c r="H15" s="124" t="s">
        <v>97</v>
      </c>
      <c r="I15" s="167">
        <v>5.8217592592592592E-3</v>
      </c>
      <c r="J15" s="127"/>
      <c r="K15" s="127"/>
      <c r="L15" s="12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>
      <c r="A16" s="125">
        <v>4</v>
      </c>
      <c r="B16" s="124" t="s">
        <v>98</v>
      </c>
      <c r="C16" s="124" t="s">
        <v>99</v>
      </c>
      <c r="D16" s="125" t="s">
        <v>100</v>
      </c>
      <c r="E16" s="125" t="s">
        <v>101</v>
      </c>
      <c r="F16" s="125" t="s">
        <v>102</v>
      </c>
      <c r="G16" s="166">
        <v>37187</v>
      </c>
      <c r="H16" s="124" t="s">
        <v>89</v>
      </c>
      <c r="I16" s="167">
        <v>1.1319444444444444E-2</v>
      </c>
      <c r="J16" s="127"/>
      <c r="K16" s="127"/>
      <c r="L16" s="12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>
      <c r="A17" s="125">
        <v>5</v>
      </c>
      <c r="B17" s="124" t="s">
        <v>103</v>
      </c>
      <c r="C17" s="124" t="s">
        <v>104</v>
      </c>
      <c r="D17" s="125" t="s">
        <v>105</v>
      </c>
      <c r="E17" s="125" t="s">
        <v>96</v>
      </c>
      <c r="F17" s="125" t="s">
        <v>88</v>
      </c>
      <c r="G17" s="166">
        <v>36002</v>
      </c>
      <c r="H17" s="124" t="s">
        <v>92</v>
      </c>
      <c r="I17" s="167">
        <v>9.1087962962962971E-3</v>
      </c>
      <c r="J17" s="127"/>
      <c r="K17" s="127"/>
      <c r="L17" s="12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>
      <c r="A18" s="125">
        <v>6</v>
      </c>
      <c r="B18" s="124" t="s">
        <v>106</v>
      </c>
      <c r="C18" s="124" t="s">
        <v>107</v>
      </c>
      <c r="D18" s="125" t="s">
        <v>108</v>
      </c>
      <c r="E18" s="125" t="s">
        <v>87</v>
      </c>
      <c r="F18" s="125" t="s">
        <v>88</v>
      </c>
      <c r="G18" s="166">
        <v>36814</v>
      </c>
      <c r="H18" s="124" t="s">
        <v>109</v>
      </c>
      <c r="I18" s="167">
        <v>6.5393518518518517E-3</v>
      </c>
      <c r="J18" s="127"/>
      <c r="K18" s="127"/>
      <c r="L18" s="12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>
      <c r="A19" s="125">
        <v>7</v>
      </c>
      <c r="B19" s="124" t="s">
        <v>110</v>
      </c>
      <c r="C19" s="124" t="s">
        <v>111</v>
      </c>
      <c r="D19" s="125" t="s">
        <v>112</v>
      </c>
      <c r="E19" s="125" t="s">
        <v>96</v>
      </c>
      <c r="F19" s="125" t="s">
        <v>102</v>
      </c>
      <c r="G19" s="166">
        <v>37386</v>
      </c>
      <c r="H19" s="124" t="s">
        <v>92</v>
      </c>
      <c r="I19" s="167">
        <v>8.3101851851851861E-3</v>
      </c>
      <c r="J19" s="127"/>
      <c r="K19" s="127"/>
      <c r="L19" s="12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>
      <c r="A20" s="125">
        <v>8</v>
      </c>
      <c r="B20" s="124" t="s">
        <v>113</v>
      </c>
      <c r="C20" s="124" t="s">
        <v>114</v>
      </c>
      <c r="D20" s="125" t="s">
        <v>100</v>
      </c>
      <c r="E20" s="125" t="s">
        <v>101</v>
      </c>
      <c r="F20" s="125" t="s">
        <v>88</v>
      </c>
      <c r="G20" s="166">
        <v>37477</v>
      </c>
      <c r="H20" s="124" t="s">
        <v>89</v>
      </c>
      <c r="I20" s="167">
        <v>5.5439814814814822E-3</v>
      </c>
      <c r="J20" s="127"/>
      <c r="K20" s="127"/>
      <c r="L20" s="12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>
      <c r="A21" s="125">
        <v>9</v>
      </c>
      <c r="B21" s="124" t="s">
        <v>113</v>
      </c>
      <c r="C21" s="124" t="s">
        <v>115</v>
      </c>
      <c r="D21" s="125" t="s">
        <v>116</v>
      </c>
      <c r="E21" s="125" t="s">
        <v>87</v>
      </c>
      <c r="F21" s="125" t="s">
        <v>102</v>
      </c>
      <c r="G21" s="166">
        <v>36587</v>
      </c>
      <c r="H21" s="124" t="s">
        <v>89</v>
      </c>
      <c r="I21" s="167">
        <v>7.1759259259259259E-3</v>
      </c>
      <c r="J21" s="127"/>
      <c r="K21" s="127"/>
      <c r="L21" s="12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>
      <c r="A22" s="125">
        <v>10</v>
      </c>
      <c r="B22" s="124" t="s">
        <v>117</v>
      </c>
      <c r="C22" s="124" t="s">
        <v>118</v>
      </c>
      <c r="D22" s="125" t="s">
        <v>112</v>
      </c>
      <c r="E22" s="125" t="s">
        <v>96</v>
      </c>
      <c r="F22" s="125" t="s">
        <v>102</v>
      </c>
      <c r="G22" s="166">
        <v>37329</v>
      </c>
      <c r="H22" s="124" t="s">
        <v>92</v>
      </c>
      <c r="I22" s="167">
        <v>9.4907407407407406E-3</v>
      </c>
      <c r="J22" s="127"/>
      <c r="K22" s="127"/>
      <c r="L22" s="12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>
      <c r="A23" s="125">
        <v>11</v>
      </c>
      <c r="B23" s="124" t="s">
        <v>119</v>
      </c>
      <c r="C23" s="124" t="s">
        <v>120</v>
      </c>
      <c r="D23" s="125" t="s">
        <v>108</v>
      </c>
      <c r="E23" s="125" t="s">
        <v>87</v>
      </c>
      <c r="F23" s="125" t="s">
        <v>88</v>
      </c>
      <c r="G23" s="166">
        <v>35848</v>
      </c>
      <c r="H23" s="124" t="s">
        <v>109</v>
      </c>
      <c r="I23" s="167">
        <v>6.215277777777777E-3</v>
      </c>
      <c r="J23" s="127"/>
      <c r="K23" s="127"/>
      <c r="L23" s="12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>
      <c r="A24" s="125">
        <v>12</v>
      </c>
      <c r="B24" s="124" t="s">
        <v>121</v>
      </c>
      <c r="C24" s="124" t="s">
        <v>122</v>
      </c>
      <c r="D24" s="125" t="s">
        <v>123</v>
      </c>
      <c r="E24" s="125" t="s">
        <v>101</v>
      </c>
      <c r="F24" s="125" t="s">
        <v>102</v>
      </c>
      <c r="G24" s="166">
        <v>36850</v>
      </c>
      <c r="H24" s="124" t="s">
        <v>109</v>
      </c>
      <c r="I24" s="167">
        <v>1.1736111111111109E-2</v>
      </c>
      <c r="J24" s="127"/>
      <c r="K24" s="127"/>
      <c r="L24" s="12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>
      <c r="A25" s="125">
        <v>13</v>
      </c>
      <c r="B25" s="124" t="s">
        <v>124</v>
      </c>
      <c r="C25" s="124" t="s">
        <v>125</v>
      </c>
      <c r="D25" s="125" t="s">
        <v>126</v>
      </c>
      <c r="E25" s="125" t="s">
        <v>87</v>
      </c>
      <c r="F25" s="125" t="s">
        <v>102</v>
      </c>
      <c r="G25" s="166">
        <v>36994</v>
      </c>
      <c r="H25" s="124" t="s">
        <v>127</v>
      </c>
      <c r="I25" s="167">
        <v>8.1250000000000003E-3</v>
      </c>
      <c r="J25" s="127"/>
      <c r="K25" s="127"/>
      <c r="L25" s="12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>
      <c r="A26" s="125">
        <v>14</v>
      </c>
      <c r="B26" s="124" t="s">
        <v>128</v>
      </c>
      <c r="C26" s="124" t="s">
        <v>129</v>
      </c>
      <c r="D26" s="125" t="s">
        <v>126</v>
      </c>
      <c r="E26" s="125" t="s">
        <v>87</v>
      </c>
      <c r="F26" s="125" t="s">
        <v>102</v>
      </c>
      <c r="G26" s="166">
        <v>37116</v>
      </c>
      <c r="H26" s="124" t="s">
        <v>127</v>
      </c>
      <c r="I26" s="167">
        <v>8.4837962962962966E-3</v>
      </c>
      <c r="J26" s="127"/>
      <c r="K26" s="127"/>
      <c r="L26" s="12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>
      <c r="A27" s="125">
        <v>15</v>
      </c>
      <c r="B27" s="124" t="s">
        <v>130</v>
      </c>
      <c r="C27" s="124" t="s">
        <v>131</v>
      </c>
      <c r="D27" s="125" t="s">
        <v>112</v>
      </c>
      <c r="E27" s="125" t="s">
        <v>96</v>
      </c>
      <c r="F27" s="125" t="s">
        <v>102</v>
      </c>
      <c r="G27" s="166">
        <v>37337</v>
      </c>
      <c r="H27" s="124" t="s">
        <v>92</v>
      </c>
      <c r="I27" s="167">
        <v>1.3738425925925926E-2</v>
      </c>
      <c r="J27" s="127"/>
      <c r="K27" s="127"/>
      <c r="L27" s="12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>
      <c r="A28" s="125">
        <v>16</v>
      </c>
      <c r="B28" s="124" t="s">
        <v>132</v>
      </c>
      <c r="C28" s="124" t="s">
        <v>133</v>
      </c>
      <c r="D28" s="125" t="s">
        <v>134</v>
      </c>
      <c r="E28" s="125" t="s">
        <v>87</v>
      </c>
      <c r="F28" s="125" t="s">
        <v>102</v>
      </c>
      <c r="G28" s="166">
        <v>36836</v>
      </c>
      <c r="H28" s="124" t="s">
        <v>127</v>
      </c>
      <c r="I28" s="167">
        <v>8.9930555555555545E-3</v>
      </c>
      <c r="J28" s="127"/>
      <c r="K28" s="127"/>
      <c r="L28" s="12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>
      <c r="A29" s="125">
        <v>17</v>
      </c>
      <c r="B29" s="124" t="s">
        <v>132</v>
      </c>
      <c r="C29" s="124" t="s">
        <v>135</v>
      </c>
      <c r="D29" s="125" t="s">
        <v>136</v>
      </c>
      <c r="E29" s="125" t="s">
        <v>87</v>
      </c>
      <c r="F29" s="125" t="s">
        <v>88</v>
      </c>
      <c r="G29" s="166">
        <v>36956</v>
      </c>
      <c r="H29" s="124" t="s">
        <v>127</v>
      </c>
      <c r="I29" s="167">
        <v>9.0277777777777787E-3</v>
      </c>
      <c r="J29" s="127"/>
      <c r="K29" s="127"/>
      <c r="L29" s="12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>
      <c r="A30" s="125">
        <v>18</v>
      </c>
      <c r="B30" s="124" t="s">
        <v>132</v>
      </c>
      <c r="C30" s="124" t="s">
        <v>137</v>
      </c>
      <c r="D30" s="125" t="s">
        <v>116</v>
      </c>
      <c r="E30" s="125" t="s">
        <v>87</v>
      </c>
      <c r="F30" s="125" t="s">
        <v>102</v>
      </c>
      <c r="G30" s="166">
        <v>36829</v>
      </c>
      <c r="H30" s="124" t="s">
        <v>89</v>
      </c>
      <c r="I30" s="167">
        <v>1.5104166666666667E-2</v>
      </c>
      <c r="J30" s="127"/>
      <c r="K30" s="127"/>
      <c r="L30" s="12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>
      <c r="A31" s="125">
        <v>19</v>
      </c>
      <c r="B31" s="124" t="s">
        <v>132</v>
      </c>
      <c r="C31" s="124" t="s">
        <v>138</v>
      </c>
      <c r="D31" s="125" t="s">
        <v>116</v>
      </c>
      <c r="E31" s="125" t="s">
        <v>87</v>
      </c>
      <c r="F31" s="125" t="s">
        <v>88</v>
      </c>
      <c r="G31" s="166">
        <v>36726</v>
      </c>
      <c r="H31" s="124" t="s">
        <v>89</v>
      </c>
      <c r="I31" s="167">
        <v>6.828703703703704E-3</v>
      </c>
      <c r="J31" s="127"/>
      <c r="K31" s="127"/>
      <c r="L31" s="12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>
      <c r="A32" s="125">
        <v>20</v>
      </c>
      <c r="B32" s="124" t="s">
        <v>132</v>
      </c>
      <c r="C32" s="124" t="s">
        <v>139</v>
      </c>
      <c r="D32" s="125" t="s">
        <v>91</v>
      </c>
      <c r="E32" s="125" t="s">
        <v>87</v>
      </c>
      <c r="F32" s="125" t="s">
        <v>88</v>
      </c>
      <c r="G32" s="166">
        <v>36948</v>
      </c>
      <c r="H32" s="124" t="s">
        <v>92</v>
      </c>
      <c r="I32" s="167">
        <v>6.7708333333333336E-3</v>
      </c>
      <c r="J32" s="127"/>
      <c r="K32" s="127"/>
      <c r="L32" s="12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>
      <c r="A33" s="125">
        <v>21</v>
      </c>
      <c r="B33" s="124" t="s">
        <v>132</v>
      </c>
      <c r="C33" s="124" t="s">
        <v>122</v>
      </c>
      <c r="D33" s="125" t="s">
        <v>105</v>
      </c>
      <c r="E33" s="125" t="s">
        <v>96</v>
      </c>
      <c r="F33" s="125" t="s">
        <v>102</v>
      </c>
      <c r="G33" s="166">
        <v>37535</v>
      </c>
      <c r="H33" s="124" t="s">
        <v>92</v>
      </c>
      <c r="I33" s="167">
        <v>1.2916666666666667E-2</v>
      </c>
      <c r="J33" s="127"/>
      <c r="K33" s="127"/>
      <c r="L33" s="12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>
      <c r="A34" s="125">
        <v>22</v>
      </c>
      <c r="B34" s="124" t="s">
        <v>132</v>
      </c>
      <c r="C34" s="124" t="s">
        <v>140</v>
      </c>
      <c r="D34" s="125" t="s">
        <v>141</v>
      </c>
      <c r="E34" s="125" t="s">
        <v>87</v>
      </c>
      <c r="F34" s="125" t="s">
        <v>102</v>
      </c>
      <c r="G34" s="166">
        <v>36676</v>
      </c>
      <c r="H34" s="124" t="s">
        <v>92</v>
      </c>
      <c r="I34" s="167">
        <v>1.1574074074074075E-2</v>
      </c>
      <c r="J34" s="127"/>
      <c r="K34" s="127"/>
      <c r="L34" s="12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>
      <c r="A35" s="125">
        <v>23</v>
      </c>
      <c r="B35" s="124" t="s">
        <v>132</v>
      </c>
      <c r="C35" s="124" t="s">
        <v>142</v>
      </c>
      <c r="D35" s="125" t="s">
        <v>126</v>
      </c>
      <c r="E35" s="125" t="s">
        <v>87</v>
      </c>
      <c r="F35" s="125" t="s">
        <v>102</v>
      </c>
      <c r="G35" s="166">
        <v>37289</v>
      </c>
      <c r="H35" s="124" t="s">
        <v>127</v>
      </c>
      <c r="I35" s="167">
        <v>1.1863425925925925E-2</v>
      </c>
      <c r="J35" s="127"/>
      <c r="K35" s="127"/>
      <c r="L35" s="12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>
      <c r="A36" s="125">
        <v>24</v>
      </c>
      <c r="B36" s="124" t="s">
        <v>143</v>
      </c>
      <c r="C36" s="124" t="s">
        <v>144</v>
      </c>
      <c r="D36" s="125" t="s">
        <v>95</v>
      </c>
      <c r="E36" s="125" t="s">
        <v>96</v>
      </c>
      <c r="F36" s="125" t="s">
        <v>102</v>
      </c>
      <c r="G36" s="166">
        <v>36253</v>
      </c>
      <c r="H36" s="124" t="s">
        <v>97</v>
      </c>
      <c r="I36" s="167">
        <v>8.8541666666666664E-3</v>
      </c>
      <c r="J36" s="127"/>
      <c r="K36" s="127"/>
      <c r="L36" s="12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26">
      <c r="A37" s="125">
        <v>25</v>
      </c>
      <c r="B37" s="124" t="s">
        <v>145</v>
      </c>
      <c r="C37" s="124" t="s">
        <v>146</v>
      </c>
      <c r="D37" s="125" t="s">
        <v>116</v>
      </c>
      <c r="E37" s="125" t="s">
        <v>87</v>
      </c>
      <c r="F37" s="125" t="s">
        <v>102</v>
      </c>
      <c r="G37" s="166">
        <v>36473</v>
      </c>
      <c r="H37" s="124" t="s">
        <v>89</v>
      </c>
      <c r="I37" s="167">
        <v>1.4988425925925926E-2</v>
      </c>
      <c r="J37" s="127"/>
      <c r="K37" s="127"/>
      <c r="L37" s="12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1:26">
      <c r="A38" s="125">
        <v>26</v>
      </c>
      <c r="B38" s="124" t="s">
        <v>147</v>
      </c>
      <c r="C38" s="124" t="s">
        <v>148</v>
      </c>
      <c r="D38" s="125" t="s">
        <v>100</v>
      </c>
      <c r="E38" s="125" t="s">
        <v>101</v>
      </c>
      <c r="F38" s="125" t="s">
        <v>88</v>
      </c>
      <c r="G38" s="166">
        <v>37286</v>
      </c>
      <c r="H38" s="124" t="s">
        <v>89</v>
      </c>
      <c r="I38" s="167">
        <v>6.3310185185185197E-3</v>
      </c>
      <c r="J38" s="127"/>
      <c r="K38" s="127"/>
      <c r="L38" s="12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1:26">
      <c r="A39" s="125">
        <v>27</v>
      </c>
      <c r="B39" s="124" t="s">
        <v>147</v>
      </c>
      <c r="C39" s="124" t="s">
        <v>149</v>
      </c>
      <c r="D39" s="125" t="s">
        <v>86</v>
      </c>
      <c r="E39" s="125" t="s">
        <v>87</v>
      </c>
      <c r="F39" s="125" t="s">
        <v>102</v>
      </c>
      <c r="G39" s="166">
        <v>37387</v>
      </c>
      <c r="H39" s="124" t="s">
        <v>89</v>
      </c>
      <c r="I39" s="167">
        <v>7.2569444444444443E-3</v>
      </c>
      <c r="J39" s="127"/>
      <c r="K39" s="127"/>
      <c r="L39" s="12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pans="1:26">
      <c r="A40" s="125">
        <v>28</v>
      </c>
      <c r="B40" s="124" t="s">
        <v>147</v>
      </c>
      <c r="C40" s="124" t="s">
        <v>150</v>
      </c>
      <c r="D40" s="125" t="s">
        <v>151</v>
      </c>
      <c r="E40" s="125" t="s">
        <v>87</v>
      </c>
      <c r="F40" s="125" t="s">
        <v>102</v>
      </c>
      <c r="G40" s="166">
        <v>36602</v>
      </c>
      <c r="H40" s="124" t="s">
        <v>109</v>
      </c>
      <c r="I40" s="167">
        <v>9.7685185185185184E-3</v>
      </c>
      <c r="J40" s="127"/>
      <c r="K40" s="127"/>
      <c r="L40" s="12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pans="1:26">
      <c r="A41" s="125">
        <v>29</v>
      </c>
      <c r="B41" s="124" t="s">
        <v>147</v>
      </c>
      <c r="C41" s="124" t="s">
        <v>152</v>
      </c>
      <c r="D41" s="125" t="s">
        <v>151</v>
      </c>
      <c r="E41" s="125" t="s">
        <v>87</v>
      </c>
      <c r="F41" s="125" t="s">
        <v>88</v>
      </c>
      <c r="G41" s="166">
        <v>36525</v>
      </c>
      <c r="H41" s="124" t="s">
        <v>109</v>
      </c>
      <c r="I41" s="167">
        <v>5.0231481481481481E-3</v>
      </c>
      <c r="J41" s="127"/>
      <c r="K41" s="127"/>
      <c r="L41" s="12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26">
      <c r="A42" s="125">
        <v>30</v>
      </c>
      <c r="B42" s="124" t="s">
        <v>147</v>
      </c>
      <c r="C42" s="124" t="s">
        <v>94</v>
      </c>
      <c r="D42" s="125" t="s">
        <v>151</v>
      </c>
      <c r="E42" s="125" t="s">
        <v>87</v>
      </c>
      <c r="F42" s="125" t="s">
        <v>88</v>
      </c>
      <c r="G42" s="166">
        <v>36391</v>
      </c>
      <c r="H42" s="124" t="s">
        <v>109</v>
      </c>
      <c r="I42" s="167">
        <v>6.4236111111111117E-3</v>
      </c>
      <c r="J42" s="127"/>
      <c r="K42" s="127"/>
      <c r="L42" s="12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26">
      <c r="A43" s="125">
        <v>31</v>
      </c>
      <c r="B43" s="124" t="s">
        <v>153</v>
      </c>
      <c r="C43" s="124" t="s">
        <v>154</v>
      </c>
      <c r="D43" s="125" t="s">
        <v>155</v>
      </c>
      <c r="E43" s="125" t="s">
        <v>87</v>
      </c>
      <c r="F43" s="125" t="s">
        <v>102</v>
      </c>
      <c r="G43" s="166">
        <v>37078</v>
      </c>
      <c r="H43" s="124" t="s">
        <v>89</v>
      </c>
      <c r="I43" s="167">
        <v>9.3749999999999997E-3</v>
      </c>
      <c r="J43" s="127"/>
      <c r="K43" s="127"/>
      <c r="L43" s="12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>
      <c r="A44" s="125">
        <v>32</v>
      </c>
      <c r="B44" s="124" t="s">
        <v>153</v>
      </c>
      <c r="C44" s="124" t="s">
        <v>156</v>
      </c>
      <c r="D44" s="125" t="s">
        <v>151</v>
      </c>
      <c r="E44" s="125" t="s">
        <v>87</v>
      </c>
      <c r="F44" s="125" t="s">
        <v>88</v>
      </c>
      <c r="G44" s="166">
        <v>36564</v>
      </c>
      <c r="H44" s="124" t="s">
        <v>109</v>
      </c>
      <c r="I44" s="167">
        <v>5.7870370370370376E-3</v>
      </c>
      <c r="J44" s="127"/>
      <c r="K44" s="127"/>
      <c r="L44" s="12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>
      <c r="A45" s="125">
        <v>33</v>
      </c>
      <c r="B45" s="124" t="s">
        <v>157</v>
      </c>
      <c r="C45" s="124" t="s">
        <v>158</v>
      </c>
      <c r="D45" s="125" t="s">
        <v>155</v>
      </c>
      <c r="E45" s="125" t="s">
        <v>87</v>
      </c>
      <c r="F45" s="125" t="s">
        <v>88</v>
      </c>
      <c r="G45" s="166">
        <v>36873</v>
      </c>
      <c r="H45" s="124" t="s">
        <v>89</v>
      </c>
      <c r="I45" s="167">
        <v>5.9953703703703697E-3</v>
      </c>
      <c r="J45" s="127"/>
      <c r="K45" s="127"/>
      <c r="L45" s="12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>
      <c r="A46" s="125">
        <v>34</v>
      </c>
      <c r="B46" s="124" t="s">
        <v>159</v>
      </c>
      <c r="C46" s="124" t="s">
        <v>160</v>
      </c>
      <c r="D46" s="125" t="s">
        <v>112</v>
      </c>
      <c r="E46" s="125" t="s">
        <v>96</v>
      </c>
      <c r="F46" s="125" t="s">
        <v>102</v>
      </c>
      <c r="G46" s="166">
        <v>37420</v>
      </c>
      <c r="H46" s="124" t="s">
        <v>92</v>
      </c>
      <c r="I46" s="167">
        <v>1.0069444444444445E-2</v>
      </c>
      <c r="J46" s="127"/>
      <c r="K46" s="127"/>
      <c r="L46" s="12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>
      <c r="A47" s="125">
        <v>35</v>
      </c>
      <c r="B47" s="124" t="s">
        <v>161</v>
      </c>
      <c r="C47" s="124" t="s">
        <v>162</v>
      </c>
      <c r="D47" s="125" t="s">
        <v>151</v>
      </c>
      <c r="E47" s="125" t="s">
        <v>87</v>
      </c>
      <c r="F47" s="125" t="s">
        <v>88</v>
      </c>
      <c r="G47" s="166">
        <v>36601</v>
      </c>
      <c r="H47" s="124" t="s">
        <v>109</v>
      </c>
      <c r="I47" s="167">
        <v>6.0648148148148145E-3</v>
      </c>
      <c r="J47" s="127"/>
      <c r="K47" s="127"/>
      <c r="L47" s="12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>
      <c r="A48" s="125">
        <v>36</v>
      </c>
      <c r="B48" s="124" t="s">
        <v>163</v>
      </c>
      <c r="C48" s="124" t="s">
        <v>164</v>
      </c>
      <c r="D48" s="125" t="s">
        <v>151</v>
      </c>
      <c r="E48" s="125" t="s">
        <v>87</v>
      </c>
      <c r="F48" s="125" t="s">
        <v>88</v>
      </c>
      <c r="G48" s="166">
        <v>36609</v>
      </c>
      <c r="H48" s="124" t="s">
        <v>109</v>
      </c>
      <c r="I48" s="167">
        <v>5.9375000000000001E-3</v>
      </c>
      <c r="J48" s="127"/>
      <c r="K48" s="127"/>
      <c r="L48" s="12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6">
      <c r="A49" s="125">
        <v>37</v>
      </c>
      <c r="B49" s="124" t="s">
        <v>165</v>
      </c>
      <c r="C49" s="124" t="s">
        <v>166</v>
      </c>
      <c r="D49" s="125" t="s">
        <v>108</v>
      </c>
      <c r="E49" s="125" t="s">
        <v>87</v>
      </c>
      <c r="F49" s="125" t="s">
        <v>102</v>
      </c>
      <c r="G49" s="166">
        <v>37062</v>
      </c>
      <c r="H49" s="124" t="s">
        <v>109</v>
      </c>
      <c r="I49" s="167">
        <v>1.2546296296296297E-2</v>
      </c>
      <c r="J49" s="127"/>
      <c r="K49" s="127"/>
      <c r="L49" s="12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>
      <c r="A50" s="125">
        <v>38</v>
      </c>
      <c r="B50" s="124" t="s">
        <v>167</v>
      </c>
      <c r="C50" s="124" t="s">
        <v>168</v>
      </c>
      <c r="D50" s="125" t="s">
        <v>86</v>
      </c>
      <c r="E50" s="125" t="s">
        <v>87</v>
      </c>
      <c r="F50" s="125" t="s">
        <v>102</v>
      </c>
      <c r="G50" s="166">
        <v>37183</v>
      </c>
      <c r="H50" s="124" t="s">
        <v>89</v>
      </c>
      <c r="I50" s="167">
        <v>1.0393518518518519E-2</v>
      </c>
      <c r="J50" s="127"/>
      <c r="K50" s="127"/>
      <c r="L50" s="12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pans="1:26">
      <c r="A51" s="125">
        <v>39</v>
      </c>
      <c r="B51" s="124" t="s">
        <v>169</v>
      </c>
      <c r="C51" s="124" t="s">
        <v>170</v>
      </c>
      <c r="D51" s="125" t="s">
        <v>91</v>
      </c>
      <c r="E51" s="125" t="s">
        <v>87</v>
      </c>
      <c r="F51" s="125" t="s">
        <v>88</v>
      </c>
      <c r="G51" s="166">
        <v>36931</v>
      </c>
      <c r="H51" s="124" t="s">
        <v>92</v>
      </c>
      <c r="I51" s="167">
        <v>7.9861111111111122E-3</v>
      </c>
      <c r="J51" s="127"/>
      <c r="K51" s="127"/>
      <c r="L51" s="12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>
      <c r="A52" s="125">
        <v>40</v>
      </c>
      <c r="B52" s="124" t="s">
        <v>171</v>
      </c>
      <c r="C52" s="124" t="s">
        <v>120</v>
      </c>
      <c r="D52" s="125" t="s">
        <v>126</v>
      </c>
      <c r="E52" s="125" t="s">
        <v>87</v>
      </c>
      <c r="F52" s="125" t="s">
        <v>88</v>
      </c>
      <c r="G52" s="166">
        <v>37551</v>
      </c>
      <c r="H52" s="124" t="s">
        <v>127</v>
      </c>
      <c r="I52" s="167">
        <v>8.5995370370370357E-3</v>
      </c>
      <c r="J52" s="127"/>
      <c r="K52" s="127"/>
      <c r="L52" s="12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pans="1:26">
      <c r="A53" s="125">
        <v>41</v>
      </c>
      <c r="B53" s="124" t="s">
        <v>172</v>
      </c>
      <c r="C53" s="124" t="s">
        <v>173</v>
      </c>
      <c r="D53" s="125" t="s">
        <v>95</v>
      </c>
      <c r="E53" s="125" t="s">
        <v>96</v>
      </c>
      <c r="F53" s="125" t="s">
        <v>102</v>
      </c>
      <c r="G53" s="166">
        <v>37069</v>
      </c>
      <c r="H53" s="124" t="s">
        <v>97</v>
      </c>
      <c r="I53" s="167">
        <v>9.7106481481481471E-3</v>
      </c>
      <c r="J53" s="127"/>
      <c r="K53" s="127"/>
      <c r="L53" s="12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>
      <c r="A54" s="125">
        <v>42</v>
      </c>
      <c r="B54" s="124" t="s">
        <v>172</v>
      </c>
      <c r="C54" s="124" t="s">
        <v>174</v>
      </c>
      <c r="D54" s="125" t="s">
        <v>112</v>
      </c>
      <c r="E54" s="125" t="s">
        <v>96</v>
      </c>
      <c r="F54" s="125" t="s">
        <v>102</v>
      </c>
      <c r="G54" s="166">
        <v>37576</v>
      </c>
      <c r="H54" s="124" t="s">
        <v>92</v>
      </c>
      <c r="I54" s="167">
        <v>9.6064814814814815E-3</v>
      </c>
      <c r="J54" s="127"/>
      <c r="K54" s="127"/>
      <c r="L54" s="12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26">
      <c r="A55" s="125">
        <v>43</v>
      </c>
      <c r="B55" s="124" t="s">
        <v>175</v>
      </c>
      <c r="C55" s="124" t="s">
        <v>140</v>
      </c>
      <c r="D55" s="125" t="s">
        <v>86</v>
      </c>
      <c r="E55" s="125" t="s">
        <v>87</v>
      </c>
      <c r="F55" s="125" t="s">
        <v>102</v>
      </c>
      <c r="G55" s="166">
        <v>37211</v>
      </c>
      <c r="H55" s="124" t="s">
        <v>89</v>
      </c>
      <c r="I55" s="167">
        <v>8.1828703703703699E-3</v>
      </c>
      <c r="J55" s="127"/>
      <c r="K55" s="127"/>
      <c r="L55" s="12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pans="1:26">
      <c r="A56" s="125">
        <v>44</v>
      </c>
      <c r="B56" s="124" t="s">
        <v>176</v>
      </c>
      <c r="C56" s="124" t="s">
        <v>177</v>
      </c>
      <c r="D56" s="125" t="s">
        <v>123</v>
      </c>
      <c r="E56" s="125" t="s">
        <v>101</v>
      </c>
      <c r="F56" s="125" t="s">
        <v>102</v>
      </c>
      <c r="G56" s="166">
        <v>36821</v>
      </c>
      <c r="H56" s="124" t="s">
        <v>109</v>
      </c>
      <c r="I56" s="167">
        <v>7.0717592592592594E-3</v>
      </c>
      <c r="J56" s="127"/>
      <c r="K56" s="127"/>
      <c r="L56" s="12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>
      <c r="A57" s="125">
        <v>45</v>
      </c>
      <c r="B57" s="124" t="s">
        <v>176</v>
      </c>
      <c r="C57" s="124" t="s">
        <v>178</v>
      </c>
      <c r="D57" s="125" t="s">
        <v>91</v>
      </c>
      <c r="E57" s="125" t="s">
        <v>87</v>
      </c>
      <c r="F57" s="125" t="s">
        <v>88</v>
      </c>
      <c r="G57" s="166">
        <v>37034</v>
      </c>
      <c r="H57" s="124" t="s">
        <v>92</v>
      </c>
      <c r="I57" s="167">
        <v>8.1597222222222227E-3</v>
      </c>
      <c r="J57" s="127"/>
      <c r="K57" s="127"/>
      <c r="L57" s="12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26">
      <c r="A58" s="125">
        <v>46</v>
      </c>
      <c r="B58" s="124" t="s">
        <v>176</v>
      </c>
      <c r="C58" s="124" t="s">
        <v>120</v>
      </c>
      <c r="D58" s="125" t="s">
        <v>95</v>
      </c>
      <c r="E58" s="125" t="s">
        <v>96</v>
      </c>
      <c r="F58" s="125" t="s">
        <v>88</v>
      </c>
      <c r="G58" s="166">
        <v>37216</v>
      </c>
      <c r="H58" s="124" t="s">
        <v>97</v>
      </c>
      <c r="I58" s="167">
        <v>7.7314814814814815E-3</v>
      </c>
      <c r="J58" s="127"/>
      <c r="K58" s="127"/>
      <c r="L58" s="12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>
      <c r="A59" s="125">
        <v>47</v>
      </c>
      <c r="B59" s="124" t="s">
        <v>176</v>
      </c>
      <c r="C59" s="124" t="s">
        <v>179</v>
      </c>
      <c r="D59" s="125" t="s">
        <v>112</v>
      </c>
      <c r="E59" s="125" t="s">
        <v>96</v>
      </c>
      <c r="F59" s="125" t="s">
        <v>102</v>
      </c>
      <c r="G59" s="166">
        <v>37554</v>
      </c>
      <c r="H59" s="124" t="s">
        <v>92</v>
      </c>
      <c r="I59" s="167">
        <v>8.4490740740740741E-3</v>
      </c>
      <c r="J59" s="127"/>
      <c r="K59" s="127"/>
      <c r="L59" s="12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26">
      <c r="A60" s="125">
        <v>48</v>
      </c>
      <c r="B60" s="124" t="s">
        <v>180</v>
      </c>
      <c r="C60" s="124" t="s">
        <v>137</v>
      </c>
      <c r="D60" s="125" t="s">
        <v>126</v>
      </c>
      <c r="E60" s="125" t="s">
        <v>87</v>
      </c>
      <c r="F60" s="125" t="s">
        <v>102</v>
      </c>
      <c r="G60" s="166">
        <v>37262</v>
      </c>
      <c r="H60" s="124" t="s">
        <v>127</v>
      </c>
      <c r="I60" s="167">
        <v>8.9699074074074073E-3</v>
      </c>
      <c r="J60" s="127"/>
      <c r="K60" s="127"/>
      <c r="L60" s="12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pans="1:26">
      <c r="A61" s="125">
        <v>49</v>
      </c>
      <c r="B61" s="124" t="s">
        <v>180</v>
      </c>
      <c r="C61" s="124" t="s">
        <v>181</v>
      </c>
      <c r="D61" s="125" t="s">
        <v>95</v>
      </c>
      <c r="E61" s="125" t="s">
        <v>96</v>
      </c>
      <c r="F61" s="125" t="s">
        <v>102</v>
      </c>
      <c r="G61" s="166">
        <v>36673</v>
      </c>
      <c r="H61" s="124" t="s">
        <v>97</v>
      </c>
      <c r="I61" s="167">
        <v>9.7916666666666655E-3</v>
      </c>
      <c r="J61" s="127"/>
      <c r="K61" s="127"/>
      <c r="L61" s="12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pans="1:26">
      <c r="A62" s="125">
        <v>50</v>
      </c>
      <c r="B62" s="124" t="s">
        <v>182</v>
      </c>
      <c r="C62" s="124" t="s">
        <v>183</v>
      </c>
      <c r="D62" s="125" t="s">
        <v>184</v>
      </c>
      <c r="E62" s="125" t="s">
        <v>96</v>
      </c>
      <c r="F62" s="125" t="s">
        <v>88</v>
      </c>
      <c r="G62" s="166">
        <v>37396</v>
      </c>
      <c r="H62" s="124" t="s">
        <v>127</v>
      </c>
      <c r="I62" s="167">
        <v>7.9976851851851858E-3</v>
      </c>
      <c r="J62" s="127"/>
      <c r="K62" s="127"/>
      <c r="L62" s="12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pans="1:26">
      <c r="A63" s="125">
        <v>51</v>
      </c>
      <c r="B63" s="124" t="s">
        <v>185</v>
      </c>
      <c r="C63" s="124" t="s">
        <v>186</v>
      </c>
      <c r="D63" s="125" t="s">
        <v>184</v>
      </c>
      <c r="E63" s="125" t="s">
        <v>96</v>
      </c>
      <c r="F63" s="125" t="s">
        <v>102</v>
      </c>
      <c r="G63" s="166">
        <v>36907</v>
      </c>
      <c r="H63" s="124" t="s">
        <v>127</v>
      </c>
      <c r="I63" s="167">
        <v>9.4097222222222238E-3</v>
      </c>
      <c r="J63" s="127"/>
      <c r="K63" s="127"/>
      <c r="L63" s="12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26">
      <c r="A64" s="125">
        <v>52</v>
      </c>
      <c r="B64" s="124" t="s">
        <v>187</v>
      </c>
      <c r="C64" s="124" t="s">
        <v>188</v>
      </c>
      <c r="D64" s="125" t="s">
        <v>86</v>
      </c>
      <c r="E64" s="125" t="s">
        <v>87</v>
      </c>
      <c r="F64" s="125" t="s">
        <v>102</v>
      </c>
      <c r="G64" s="166">
        <v>37609</v>
      </c>
      <c r="H64" s="124" t="s">
        <v>89</v>
      </c>
      <c r="I64" s="167">
        <v>8.7615740740740744E-3</v>
      </c>
      <c r="J64" s="127"/>
      <c r="K64" s="127"/>
      <c r="L64" s="12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pans="1:26">
      <c r="A65" s="125">
        <v>53</v>
      </c>
      <c r="B65" s="124" t="s">
        <v>189</v>
      </c>
      <c r="C65" s="124" t="s">
        <v>190</v>
      </c>
      <c r="D65" s="125" t="s">
        <v>100</v>
      </c>
      <c r="E65" s="125" t="s">
        <v>101</v>
      </c>
      <c r="F65" s="125" t="s">
        <v>88</v>
      </c>
      <c r="G65" s="166">
        <v>37301</v>
      </c>
      <c r="H65" s="124" t="s">
        <v>89</v>
      </c>
      <c r="I65" s="167">
        <v>7.3495370370370372E-3</v>
      </c>
      <c r="J65" s="127"/>
      <c r="K65" s="127"/>
      <c r="L65" s="12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>
      <c r="A66" s="125">
        <v>54</v>
      </c>
      <c r="B66" s="124" t="s">
        <v>191</v>
      </c>
      <c r="C66" s="124" t="s">
        <v>192</v>
      </c>
      <c r="D66" s="125" t="s">
        <v>105</v>
      </c>
      <c r="E66" s="125" t="s">
        <v>96</v>
      </c>
      <c r="F66" s="125" t="s">
        <v>102</v>
      </c>
      <c r="G66" s="166">
        <v>36824</v>
      </c>
      <c r="H66" s="124" t="s">
        <v>92</v>
      </c>
      <c r="I66" s="167">
        <v>9.3749999999999997E-3</v>
      </c>
      <c r="J66" s="127"/>
      <c r="K66" s="127"/>
      <c r="L66" s="12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pans="1:26">
      <c r="A67" s="125">
        <v>55</v>
      </c>
      <c r="B67" s="124" t="s">
        <v>193</v>
      </c>
      <c r="C67" s="124" t="s">
        <v>194</v>
      </c>
      <c r="D67" s="125" t="s">
        <v>91</v>
      </c>
      <c r="E67" s="125" t="s">
        <v>87</v>
      </c>
      <c r="F67" s="125" t="s">
        <v>102</v>
      </c>
      <c r="G67" s="166">
        <v>36852</v>
      </c>
      <c r="H67" s="124" t="s">
        <v>92</v>
      </c>
      <c r="I67" s="167">
        <v>1.2037037037037035E-2</v>
      </c>
      <c r="J67" s="127"/>
      <c r="K67" s="127"/>
      <c r="L67" s="12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pans="1:26">
      <c r="A68" s="125">
        <v>56</v>
      </c>
      <c r="B68" s="124" t="s">
        <v>195</v>
      </c>
      <c r="C68" s="124" t="s">
        <v>160</v>
      </c>
      <c r="D68" s="125" t="s">
        <v>105</v>
      </c>
      <c r="E68" s="125" t="s">
        <v>96</v>
      </c>
      <c r="F68" s="125" t="s">
        <v>102</v>
      </c>
      <c r="G68" s="166">
        <v>37457</v>
      </c>
      <c r="H68" s="124" t="s">
        <v>92</v>
      </c>
      <c r="I68" s="167">
        <v>1.40625E-2</v>
      </c>
      <c r="J68" s="127"/>
      <c r="K68" s="127"/>
      <c r="L68" s="12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pans="1:26">
      <c r="A69" s="125">
        <v>57</v>
      </c>
      <c r="B69" s="124" t="s">
        <v>196</v>
      </c>
      <c r="C69" s="124" t="s">
        <v>197</v>
      </c>
      <c r="D69" s="125" t="s">
        <v>86</v>
      </c>
      <c r="E69" s="125" t="s">
        <v>87</v>
      </c>
      <c r="F69" s="125" t="s">
        <v>88</v>
      </c>
      <c r="G69" s="166">
        <v>37429</v>
      </c>
      <c r="H69" s="124" t="s">
        <v>89</v>
      </c>
      <c r="I69" s="167">
        <v>7.4074074074074068E-3</v>
      </c>
      <c r="J69" s="127"/>
      <c r="K69" s="127"/>
      <c r="L69" s="12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pans="1:26">
      <c r="A70" s="125">
        <v>58</v>
      </c>
      <c r="B70" s="124" t="s">
        <v>198</v>
      </c>
      <c r="C70" s="124" t="s">
        <v>199</v>
      </c>
      <c r="D70" s="125" t="s">
        <v>134</v>
      </c>
      <c r="E70" s="125" t="s">
        <v>87</v>
      </c>
      <c r="F70" s="125" t="s">
        <v>102</v>
      </c>
      <c r="G70" s="166">
        <v>36389</v>
      </c>
      <c r="H70" s="124" t="s">
        <v>127</v>
      </c>
      <c r="I70" s="167">
        <v>7.789351851851852E-3</v>
      </c>
      <c r="J70" s="127"/>
      <c r="K70" s="127"/>
      <c r="L70" s="12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>
      <c r="A71" s="125">
        <v>59</v>
      </c>
      <c r="B71" s="124" t="s">
        <v>200</v>
      </c>
      <c r="C71" s="124" t="s">
        <v>201</v>
      </c>
      <c r="D71" s="125" t="s">
        <v>126</v>
      </c>
      <c r="E71" s="125" t="s">
        <v>87</v>
      </c>
      <c r="F71" s="125" t="s">
        <v>102</v>
      </c>
      <c r="G71" s="166">
        <v>37525</v>
      </c>
      <c r="H71" s="124" t="s">
        <v>127</v>
      </c>
      <c r="I71" s="167">
        <v>8.773148148148148E-3</v>
      </c>
      <c r="J71" s="127"/>
      <c r="K71" s="127"/>
      <c r="L71" s="12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pans="1:26">
      <c r="A72" s="125">
        <v>60</v>
      </c>
      <c r="B72" s="124" t="s">
        <v>202</v>
      </c>
      <c r="C72" s="124" t="s">
        <v>203</v>
      </c>
      <c r="D72" s="125" t="s">
        <v>100</v>
      </c>
      <c r="E72" s="125" t="s">
        <v>101</v>
      </c>
      <c r="F72" s="125" t="s">
        <v>102</v>
      </c>
      <c r="G72" s="166">
        <v>36633</v>
      </c>
      <c r="H72" s="124" t="s">
        <v>89</v>
      </c>
      <c r="I72" s="167">
        <v>8.5763888888888886E-3</v>
      </c>
      <c r="J72" s="127"/>
      <c r="K72" s="127"/>
      <c r="L72" s="12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pans="1:26">
      <c r="A73" s="125">
        <v>61</v>
      </c>
      <c r="B73" s="124" t="s">
        <v>204</v>
      </c>
      <c r="C73" s="124" t="s">
        <v>205</v>
      </c>
      <c r="D73" s="125" t="s">
        <v>184</v>
      </c>
      <c r="E73" s="125" t="s">
        <v>96</v>
      </c>
      <c r="F73" s="125" t="s">
        <v>88</v>
      </c>
      <c r="G73" s="166">
        <v>36913</v>
      </c>
      <c r="H73" s="124" t="s">
        <v>127</v>
      </c>
      <c r="I73" s="167">
        <v>7.9861111111111122E-3</v>
      </c>
      <c r="J73" s="127"/>
      <c r="K73" s="127"/>
      <c r="L73" s="12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>
      <c r="A74" s="125">
        <v>62</v>
      </c>
      <c r="B74" s="124" t="s">
        <v>206</v>
      </c>
      <c r="C74" s="124" t="s">
        <v>201</v>
      </c>
      <c r="D74" s="125" t="s">
        <v>155</v>
      </c>
      <c r="E74" s="125" t="s">
        <v>87</v>
      </c>
      <c r="F74" s="125" t="s">
        <v>102</v>
      </c>
      <c r="G74" s="166">
        <v>36192</v>
      </c>
      <c r="H74" s="124" t="s">
        <v>89</v>
      </c>
      <c r="I74" s="167">
        <v>9.3749999999999997E-3</v>
      </c>
      <c r="J74" s="127"/>
      <c r="K74" s="127"/>
      <c r="L74" s="12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>
      <c r="A75" s="125">
        <v>63</v>
      </c>
      <c r="B75" s="124" t="s">
        <v>207</v>
      </c>
      <c r="C75" s="124" t="s">
        <v>160</v>
      </c>
      <c r="D75" s="125" t="s">
        <v>136</v>
      </c>
      <c r="E75" s="125" t="s">
        <v>87</v>
      </c>
      <c r="F75" s="125" t="s">
        <v>102</v>
      </c>
      <c r="G75" s="166">
        <v>37023</v>
      </c>
      <c r="H75" s="124" t="s">
        <v>127</v>
      </c>
      <c r="I75" s="167">
        <v>8.0671296296296307E-3</v>
      </c>
      <c r="J75" s="127"/>
      <c r="K75" s="127"/>
      <c r="L75" s="12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1:26">
      <c r="A76" s="125">
        <v>64</v>
      </c>
      <c r="B76" s="124" t="s">
        <v>207</v>
      </c>
      <c r="C76" s="124" t="s">
        <v>208</v>
      </c>
      <c r="D76" s="125" t="s">
        <v>136</v>
      </c>
      <c r="E76" s="125" t="s">
        <v>87</v>
      </c>
      <c r="F76" s="125" t="s">
        <v>102</v>
      </c>
      <c r="G76" s="166">
        <v>37250</v>
      </c>
      <c r="H76" s="124" t="s">
        <v>127</v>
      </c>
      <c r="I76" s="167">
        <v>1.064814814814815E-2</v>
      </c>
      <c r="J76" s="127"/>
      <c r="K76" s="127"/>
      <c r="L76" s="12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>
      <c r="A77" s="125">
        <v>65</v>
      </c>
      <c r="B77" s="124" t="s">
        <v>207</v>
      </c>
      <c r="C77" s="124" t="s">
        <v>209</v>
      </c>
      <c r="D77" s="125" t="s">
        <v>95</v>
      </c>
      <c r="E77" s="125" t="s">
        <v>96</v>
      </c>
      <c r="F77" s="125" t="s">
        <v>88</v>
      </c>
      <c r="G77" s="166">
        <v>37162</v>
      </c>
      <c r="H77" s="124" t="s">
        <v>97</v>
      </c>
      <c r="I77" s="167">
        <v>6.5624999999999998E-3</v>
      </c>
      <c r="J77" s="127"/>
      <c r="K77" s="127"/>
      <c r="L77" s="12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1:26">
      <c r="A78" s="125">
        <v>66</v>
      </c>
      <c r="B78" s="124" t="s">
        <v>210</v>
      </c>
      <c r="C78" s="124" t="s">
        <v>211</v>
      </c>
      <c r="D78" s="125" t="s">
        <v>86</v>
      </c>
      <c r="E78" s="125" t="s">
        <v>87</v>
      </c>
      <c r="F78" s="125" t="s">
        <v>102</v>
      </c>
      <c r="G78" s="166">
        <v>37278</v>
      </c>
      <c r="H78" s="124" t="s">
        <v>89</v>
      </c>
      <c r="I78" s="167">
        <v>7.2569444444444443E-3</v>
      </c>
      <c r="J78" s="127"/>
      <c r="K78" s="127"/>
      <c r="L78" s="12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pans="1:26">
      <c r="A79" s="125">
        <v>67</v>
      </c>
      <c r="B79" s="124" t="s">
        <v>212</v>
      </c>
      <c r="C79" s="124" t="s">
        <v>213</v>
      </c>
      <c r="D79" s="125" t="s">
        <v>126</v>
      </c>
      <c r="E79" s="125" t="s">
        <v>87</v>
      </c>
      <c r="F79" s="125" t="s">
        <v>88</v>
      </c>
      <c r="G79" s="166">
        <v>37344</v>
      </c>
      <c r="H79" s="124" t="s">
        <v>127</v>
      </c>
      <c r="I79" s="167">
        <v>1.0416666666666666E-2</v>
      </c>
      <c r="J79" s="127"/>
      <c r="K79" s="127"/>
      <c r="L79" s="12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1:26">
      <c r="A80" s="125">
        <v>68</v>
      </c>
      <c r="B80" s="124" t="s">
        <v>214</v>
      </c>
      <c r="C80" s="124" t="s">
        <v>215</v>
      </c>
      <c r="D80" s="125" t="s">
        <v>126</v>
      </c>
      <c r="E80" s="125" t="s">
        <v>87</v>
      </c>
      <c r="F80" s="125" t="s">
        <v>102</v>
      </c>
      <c r="G80" s="166">
        <v>37354</v>
      </c>
      <c r="H80" s="124" t="s">
        <v>127</v>
      </c>
      <c r="I80" s="167">
        <v>1.1863425925925925E-2</v>
      </c>
      <c r="J80" s="127"/>
      <c r="K80" s="127"/>
      <c r="L80" s="12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1:26">
      <c r="A81" s="125">
        <v>69</v>
      </c>
      <c r="B81" s="124" t="s">
        <v>216</v>
      </c>
      <c r="C81" s="124" t="s">
        <v>217</v>
      </c>
      <c r="D81" s="125" t="s">
        <v>141</v>
      </c>
      <c r="E81" s="125" t="s">
        <v>87</v>
      </c>
      <c r="F81" s="125" t="s">
        <v>102</v>
      </c>
      <c r="G81" s="166">
        <v>36371</v>
      </c>
      <c r="H81" s="124" t="s">
        <v>92</v>
      </c>
      <c r="I81" s="167">
        <v>9.3171296296296283E-3</v>
      </c>
      <c r="J81" s="127"/>
      <c r="K81" s="127"/>
      <c r="L81" s="12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1:26">
      <c r="A82" s="125">
        <v>70</v>
      </c>
      <c r="B82" s="124" t="s">
        <v>218</v>
      </c>
      <c r="C82" s="124" t="s">
        <v>219</v>
      </c>
      <c r="D82" s="125" t="s">
        <v>112</v>
      </c>
      <c r="E82" s="125" t="s">
        <v>96</v>
      </c>
      <c r="F82" s="125" t="s">
        <v>102</v>
      </c>
      <c r="G82" s="166">
        <v>36885</v>
      </c>
      <c r="H82" s="124" t="s">
        <v>92</v>
      </c>
      <c r="I82" s="167">
        <v>9.6064814814814815E-3</v>
      </c>
      <c r="J82" s="127"/>
      <c r="K82" s="127"/>
      <c r="L82" s="12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1:26">
      <c r="A83" s="125">
        <v>71</v>
      </c>
      <c r="B83" s="124" t="s">
        <v>220</v>
      </c>
      <c r="C83" s="124" t="s">
        <v>208</v>
      </c>
      <c r="D83" s="125" t="s">
        <v>108</v>
      </c>
      <c r="E83" s="125" t="s">
        <v>87</v>
      </c>
      <c r="F83" s="125" t="s">
        <v>102</v>
      </c>
      <c r="G83" s="166">
        <v>35761</v>
      </c>
      <c r="H83" s="124" t="s">
        <v>109</v>
      </c>
      <c r="I83" s="167">
        <v>1.1944444444444445E-2</v>
      </c>
      <c r="J83" s="127"/>
      <c r="K83" s="127"/>
      <c r="L83" s="12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6">
      <c r="A84" s="125">
        <v>72</v>
      </c>
      <c r="B84" s="124" t="s">
        <v>221</v>
      </c>
      <c r="C84" s="124" t="s">
        <v>219</v>
      </c>
      <c r="D84" s="125" t="s">
        <v>105</v>
      </c>
      <c r="E84" s="125" t="s">
        <v>96</v>
      </c>
      <c r="F84" s="125" t="s">
        <v>102</v>
      </c>
      <c r="G84" s="166">
        <v>37162</v>
      </c>
      <c r="H84" s="124" t="s">
        <v>92</v>
      </c>
      <c r="I84" s="167">
        <v>1.2615740740740742E-2</v>
      </c>
      <c r="J84" s="127"/>
      <c r="K84" s="127"/>
      <c r="L84" s="12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1:26">
      <c r="A85" s="125">
        <v>73</v>
      </c>
      <c r="B85" s="124" t="s">
        <v>222</v>
      </c>
      <c r="C85" s="124" t="s">
        <v>208</v>
      </c>
      <c r="D85" s="125" t="s">
        <v>123</v>
      </c>
      <c r="E85" s="125" t="s">
        <v>101</v>
      </c>
      <c r="F85" s="125" t="s">
        <v>102</v>
      </c>
      <c r="G85" s="166">
        <v>36546</v>
      </c>
      <c r="H85" s="124" t="s">
        <v>109</v>
      </c>
      <c r="I85" s="167">
        <v>1.7870370370370373E-2</v>
      </c>
      <c r="J85" s="127"/>
      <c r="K85" s="127"/>
      <c r="L85" s="12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1:26">
      <c r="A86" s="125">
        <v>74</v>
      </c>
      <c r="B86" s="124" t="s">
        <v>223</v>
      </c>
      <c r="C86" s="124" t="s">
        <v>224</v>
      </c>
      <c r="D86" s="125" t="s">
        <v>126</v>
      </c>
      <c r="E86" s="125" t="s">
        <v>87</v>
      </c>
      <c r="F86" s="125" t="s">
        <v>88</v>
      </c>
      <c r="G86" s="166">
        <v>37342</v>
      </c>
      <c r="H86" s="124" t="s">
        <v>127</v>
      </c>
      <c r="I86" s="167">
        <v>6.6550925925925935E-3</v>
      </c>
      <c r="J86" s="127"/>
      <c r="K86" s="127"/>
      <c r="L86" s="12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>
      <c r="A87" s="125">
        <v>75</v>
      </c>
      <c r="B87" s="124" t="s">
        <v>223</v>
      </c>
      <c r="C87" s="124" t="s">
        <v>225</v>
      </c>
      <c r="D87" s="125" t="s">
        <v>123</v>
      </c>
      <c r="E87" s="125" t="s">
        <v>101</v>
      </c>
      <c r="F87" s="125" t="s">
        <v>88</v>
      </c>
      <c r="G87" s="166">
        <v>36404</v>
      </c>
      <c r="H87" s="124" t="s">
        <v>109</v>
      </c>
      <c r="I87" s="167">
        <v>5.3009259259259251E-3</v>
      </c>
      <c r="J87" s="127"/>
      <c r="K87" s="127"/>
      <c r="L87" s="12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1:26">
      <c r="A88" s="125">
        <v>76</v>
      </c>
      <c r="B88" s="124" t="s">
        <v>223</v>
      </c>
      <c r="C88" s="124" t="s">
        <v>226</v>
      </c>
      <c r="D88" s="125" t="s">
        <v>123</v>
      </c>
      <c r="E88" s="125" t="s">
        <v>101</v>
      </c>
      <c r="F88" s="125" t="s">
        <v>102</v>
      </c>
      <c r="G88" s="166">
        <v>36558</v>
      </c>
      <c r="H88" s="124" t="s">
        <v>109</v>
      </c>
      <c r="I88" s="167">
        <v>1.383101851851852E-2</v>
      </c>
      <c r="J88" s="127"/>
      <c r="K88" s="127"/>
      <c r="L88" s="12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1:26">
      <c r="A89" s="125">
        <v>77</v>
      </c>
      <c r="B89" s="124" t="s">
        <v>223</v>
      </c>
      <c r="C89" s="124" t="s">
        <v>227</v>
      </c>
      <c r="D89" s="125" t="s">
        <v>95</v>
      </c>
      <c r="E89" s="125" t="s">
        <v>96</v>
      </c>
      <c r="F89" s="125" t="s">
        <v>88</v>
      </c>
      <c r="G89" s="166">
        <v>36930</v>
      </c>
      <c r="H89" s="124" t="s">
        <v>97</v>
      </c>
      <c r="I89" s="167">
        <v>5.7986111111111112E-3</v>
      </c>
      <c r="J89" s="127"/>
      <c r="K89" s="127"/>
      <c r="L89" s="12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1:26">
      <c r="A90" s="125">
        <v>78</v>
      </c>
      <c r="B90" s="124" t="s">
        <v>223</v>
      </c>
      <c r="C90" s="124" t="s">
        <v>228</v>
      </c>
      <c r="D90" s="125" t="s">
        <v>95</v>
      </c>
      <c r="E90" s="125" t="s">
        <v>96</v>
      </c>
      <c r="F90" s="125" t="s">
        <v>88</v>
      </c>
      <c r="G90" s="166">
        <v>37143</v>
      </c>
      <c r="H90" s="124" t="s">
        <v>97</v>
      </c>
      <c r="I90" s="167">
        <v>7.743055555555556E-3</v>
      </c>
      <c r="J90" s="127"/>
      <c r="K90" s="127"/>
      <c r="L90" s="12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1:26">
      <c r="A91" s="125">
        <v>79</v>
      </c>
      <c r="B91" s="124" t="s">
        <v>229</v>
      </c>
      <c r="C91" s="124" t="s">
        <v>230</v>
      </c>
      <c r="D91" s="125" t="s">
        <v>126</v>
      </c>
      <c r="E91" s="125" t="s">
        <v>87</v>
      </c>
      <c r="F91" s="125" t="s">
        <v>102</v>
      </c>
      <c r="G91" s="166">
        <v>37412</v>
      </c>
      <c r="H91" s="124" t="s">
        <v>127</v>
      </c>
      <c r="I91" s="167">
        <v>9.3749999999999997E-3</v>
      </c>
      <c r="J91" s="127"/>
      <c r="K91" s="127"/>
      <c r="L91" s="12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pans="1:26">
      <c r="A92" s="125">
        <v>80</v>
      </c>
      <c r="B92" s="124" t="s">
        <v>229</v>
      </c>
      <c r="C92" s="124" t="s">
        <v>231</v>
      </c>
      <c r="D92" s="125" t="s">
        <v>151</v>
      </c>
      <c r="E92" s="125" t="s">
        <v>87</v>
      </c>
      <c r="F92" s="125" t="s">
        <v>88</v>
      </c>
      <c r="G92" s="166">
        <v>46027</v>
      </c>
      <c r="H92" s="124" t="s">
        <v>109</v>
      </c>
      <c r="I92" s="167">
        <v>7.8125E-3</v>
      </c>
      <c r="J92" s="127"/>
      <c r="K92" s="127"/>
      <c r="L92" s="12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1:26">
      <c r="A93" s="125">
        <v>81</v>
      </c>
      <c r="B93" s="124" t="s">
        <v>232</v>
      </c>
      <c r="C93" s="124" t="s">
        <v>233</v>
      </c>
      <c r="D93" s="125" t="s">
        <v>136</v>
      </c>
      <c r="E93" s="125" t="s">
        <v>87</v>
      </c>
      <c r="F93" s="125" t="s">
        <v>88</v>
      </c>
      <c r="G93" s="166">
        <v>36194</v>
      </c>
      <c r="H93" s="124" t="s">
        <v>127</v>
      </c>
      <c r="I93" s="167">
        <v>5.9606481481481489E-3</v>
      </c>
      <c r="J93" s="127"/>
      <c r="K93" s="127"/>
      <c r="L93" s="12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>
      <c r="A94" s="125">
        <v>82</v>
      </c>
      <c r="B94" s="124" t="s">
        <v>232</v>
      </c>
      <c r="C94" s="124" t="s">
        <v>234</v>
      </c>
      <c r="D94" s="125" t="s">
        <v>105</v>
      </c>
      <c r="E94" s="125" t="s">
        <v>96</v>
      </c>
      <c r="F94" s="125" t="s">
        <v>88</v>
      </c>
      <c r="G94" s="166">
        <v>37412</v>
      </c>
      <c r="H94" s="124" t="s">
        <v>92</v>
      </c>
      <c r="I94" s="167">
        <v>7.5347222222222213E-3</v>
      </c>
      <c r="J94" s="127"/>
      <c r="K94" s="127"/>
      <c r="L94" s="12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1:26">
      <c r="A95" s="125">
        <v>83</v>
      </c>
      <c r="B95" s="124" t="s">
        <v>235</v>
      </c>
      <c r="C95" s="124" t="s">
        <v>236</v>
      </c>
      <c r="D95" s="125" t="s">
        <v>123</v>
      </c>
      <c r="E95" s="125" t="s">
        <v>101</v>
      </c>
      <c r="F95" s="125" t="s">
        <v>88</v>
      </c>
      <c r="G95" s="166">
        <v>35688</v>
      </c>
      <c r="H95" s="124" t="s">
        <v>109</v>
      </c>
      <c r="I95" s="167">
        <v>6.4236111111111117E-3</v>
      </c>
      <c r="J95" s="127"/>
      <c r="K95" s="127"/>
      <c r="L95" s="12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>
      <c r="A96" s="125">
        <v>84</v>
      </c>
      <c r="B96" s="124" t="s">
        <v>237</v>
      </c>
      <c r="C96" s="124" t="s">
        <v>238</v>
      </c>
      <c r="D96" s="125" t="s">
        <v>95</v>
      </c>
      <c r="E96" s="125" t="s">
        <v>96</v>
      </c>
      <c r="F96" s="125" t="s">
        <v>102</v>
      </c>
      <c r="G96" s="166">
        <v>36783</v>
      </c>
      <c r="H96" s="124" t="s">
        <v>97</v>
      </c>
      <c r="I96" s="167">
        <v>1.113425925925926E-2</v>
      </c>
      <c r="J96" s="127"/>
      <c r="K96" s="127"/>
      <c r="L96" s="12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1:26">
      <c r="A97" s="125">
        <v>85</v>
      </c>
      <c r="B97" s="124" t="s">
        <v>239</v>
      </c>
      <c r="C97" s="124" t="s">
        <v>240</v>
      </c>
      <c r="D97" s="125" t="s">
        <v>116</v>
      </c>
      <c r="E97" s="125" t="s">
        <v>87</v>
      </c>
      <c r="F97" s="125" t="s">
        <v>88</v>
      </c>
      <c r="G97" s="166">
        <v>36833</v>
      </c>
      <c r="H97" s="124" t="s">
        <v>89</v>
      </c>
      <c r="I97" s="167">
        <v>8.9699074074074073E-3</v>
      </c>
      <c r="J97" s="127"/>
      <c r="K97" s="127"/>
      <c r="L97" s="12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1:26">
      <c r="A98" s="125">
        <v>86</v>
      </c>
      <c r="B98" s="124" t="s">
        <v>241</v>
      </c>
      <c r="C98" s="124" t="s">
        <v>242</v>
      </c>
      <c r="D98" s="125" t="s">
        <v>184</v>
      </c>
      <c r="E98" s="125" t="s">
        <v>96</v>
      </c>
      <c r="F98" s="125" t="s">
        <v>88</v>
      </c>
      <c r="G98" s="166">
        <v>37383</v>
      </c>
      <c r="H98" s="124" t="s">
        <v>127</v>
      </c>
      <c r="I98" s="167">
        <v>6.0995370370370361E-3</v>
      </c>
      <c r="J98" s="127"/>
      <c r="K98" s="127"/>
      <c r="L98" s="12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>
      <c r="A99" s="125">
        <v>87</v>
      </c>
      <c r="B99" s="124" t="s">
        <v>243</v>
      </c>
      <c r="C99" s="124" t="s">
        <v>244</v>
      </c>
      <c r="D99" s="125" t="s">
        <v>95</v>
      </c>
      <c r="E99" s="125" t="s">
        <v>96</v>
      </c>
      <c r="F99" s="125" t="s">
        <v>88</v>
      </c>
      <c r="G99" s="166">
        <v>36875</v>
      </c>
      <c r="H99" s="124" t="s">
        <v>97</v>
      </c>
      <c r="I99" s="167">
        <v>5.7986111111111112E-3</v>
      </c>
      <c r="J99" s="127"/>
      <c r="K99" s="127"/>
      <c r="L99" s="12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1:26">
      <c r="A100" s="125">
        <v>88</v>
      </c>
      <c r="B100" s="124" t="s">
        <v>243</v>
      </c>
      <c r="C100" s="124" t="s">
        <v>245</v>
      </c>
      <c r="D100" s="125" t="s">
        <v>141</v>
      </c>
      <c r="E100" s="125" t="s">
        <v>87</v>
      </c>
      <c r="F100" s="125" t="s">
        <v>102</v>
      </c>
      <c r="G100" s="166">
        <v>36650</v>
      </c>
      <c r="H100" s="124" t="s">
        <v>92</v>
      </c>
      <c r="I100" s="167">
        <v>9.7569444444444448E-3</v>
      </c>
      <c r="J100" s="127"/>
      <c r="K100" s="127"/>
      <c r="L100" s="12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26">
      <c r="A101" s="125">
        <v>89</v>
      </c>
      <c r="B101" s="124" t="s">
        <v>243</v>
      </c>
      <c r="C101" s="124" t="s">
        <v>246</v>
      </c>
      <c r="D101" s="125" t="s">
        <v>116</v>
      </c>
      <c r="E101" s="125" t="s">
        <v>87</v>
      </c>
      <c r="F101" s="125" t="s">
        <v>88</v>
      </c>
      <c r="G101" s="166">
        <v>36386</v>
      </c>
      <c r="H101" s="124" t="s">
        <v>89</v>
      </c>
      <c r="I101" s="167">
        <v>6.1342592592592594E-3</v>
      </c>
      <c r="J101" s="127"/>
      <c r="K101" s="127"/>
      <c r="L101" s="12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>
      <c r="A102" s="125">
        <v>90</v>
      </c>
      <c r="B102" s="124" t="s">
        <v>243</v>
      </c>
      <c r="C102" s="124" t="s">
        <v>247</v>
      </c>
      <c r="D102" s="125" t="s">
        <v>105</v>
      </c>
      <c r="E102" s="125" t="s">
        <v>96</v>
      </c>
      <c r="F102" s="125" t="s">
        <v>88</v>
      </c>
      <c r="G102" s="166">
        <v>37531</v>
      </c>
      <c r="H102" s="124" t="s">
        <v>92</v>
      </c>
      <c r="I102" s="167">
        <v>6.1574074074074074E-3</v>
      </c>
      <c r="J102" s="127"/>
      <c r="K102" s="127"/>
      <c r="L102" s="12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>
      <c r="A103" s="125">
        <v>91</v>
      </c>
      <c r="B103" s="124" t="s">
        <v>248</v>
      </c>
      <c r="C103" s="124" t="s">
        <v>90</v>
      </c>
      <c r="D103" s="125" t="s">
        <v>184</v>
      </c>
      <c r="E103" s="125" t="s">
        <v>96</v>
      </c>
      <c r="F103" s="125" t="s">
        <v>88</v>
      </c>
      <c r="G103" s="166">
        <v>37597</v>
      </c>
      <c r="H103" s="124" t="s">
        <v>127</v>
      </c>
      <c r="I103" s="167">
        <v>6.122685185185185E-3</v>
      </c>
      <c r="J103" s="127"/>
      <c r="K103" s="127"/>
      <c r="L103" s="12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>
      <c r="A104" s="125">
        <v>92</v>
      </c>
      <c r="B104" s="124" t="s">
        <v>249</v>
      </c>
      <c r="C104" s="124" t="s">
        <v>227</v>
      </c>
      <c r="D104" s="125" t="s">
        <v>151</v>
      </c>
      <c r="E104" s="125" t="s">
        <v>87</v>
      </c>
      <c r="F104" s="125" t="s">
        <v>88</v>
      </c>
      <c r="G104" s="166">
        <v>36150</v>
      </c>
      <c r="H104" s="124" t="s">
        <v>109</v>
      </c>
      <c r="I104" s="167">
        <v>5.5671296296296302E-3</v>
      </c>
      <c r="J104" s="127"/>
      <c r="K104" s="127"/>
      <c r="L104" s="12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>
      <c r="A105" s="125">
        <v>93</v>
      </c>
      <c r="B105" s="124" t="s">
        <v>250</v>
      </c>
      <c r="C105" s="124" t="s">
        <v>251</v>
      </c>
      <c r="D105" s="125" t="s">
        <v>105</v>
      </c>
      <c r="E105" s="125" t="s">
        <v>96</v>
      </c>
      <c r="F105" s="125" t="s">
        <v>88</v>
      </c>
      <c r="G105" s="166">
        <v>37166</v>
      </c>
      <c r="H105" s="124" t="s">
        <v>92</v>
      </c>
      <c r="I105" s="167">
        <v>7.8819444444444432E-3</v>
      </c>
      <c r="J105" s="127"/>
      <c r="K105" s="127"/>
      <c r="L105" s="12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1:26">
      <c r="A106" s="125">
        <v>94</v>
      </c>
      <c r="B106" s="124" t="s">
        <v>250</v>
      </c>
      <c r="C106" s="124" t="s">
        <v>252</v>
      </c>
      <c r="D106" s="125" t="s">
        <v>126</v>
      </c>
      <c r="E106" s="125" t="s">
        <v>87</v>
      </c>
      <c r="F106" s="125" t="s">
        <v>102</v>
      </c>
      <c r="G106" s="166">
        <v>37418</v>
      </c>
      <c r="H106" s="124" t="s">
        <v>127</v>
      </c>
      <c r="I106" s="167">
        <v>9.432870370370371E-3</v>
      </c>
      <c r="J106" s="127"/>
      <c r="K106" s="127"/>
      <c r="L106" s="12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pans="1:26">
      <c r="A107" s="125">
        <v>95</v>
      </c>
      <c r="B107" s="124" t="s">
        <v>250</v>
      </c>
      <c r="C107" s="124" t="s">
        <v>94</v>
      </c>
      <c r="D107" s="125" t="s">
        <v>123</v>
      </c>
      <c r="E107" s="125" t="s">
        <v>101</v>
      </c>
      <c r="F107" s="125" t="s">
        <v>88</v>
      </c>
      <c r="G107" s="166">
        <v>36831</v>
      </c>
      <c r="H107" s="124" t="s">
        <v>109</v>
      </c>
      <c r="I107" s="167">
        <v>8.9814814814814809E-3</v>
      </c>
      <c r="J107" s="127"/>
      <c r="K107" s="127"/>
      <c r="L107" s="12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>
      <c r="A108" s="125">
        <v>96</v>
      </c>
      <c r="B108" s="124" t="s">
        <v>253</v>
      </c>
      <c r="C108" s="124" t="s">
        <v>227</v>
      </c>
      <c r="D108" s="125" t="s">
        <v>155</v>
      </c>
      <c r="E108" s="125" t="s">
        <v>87</v>
      </c>
      <c r="F108" s="125" t="s">
        <v>88</v>
      </c>
      <c r="G108" s="166">
        <v>37124</v>
      </c>
      <c r="H108" s="124" t="s">
        <v>89</v>
      </c>
      <c r="I108" s="167">
        <v>8.9120370370370378E-3</v>
      </c>
      <c r="J108" s="127"/>
      <c r="K108" s="127"/>
      <c r="L108" s="12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1:26">
      <c r="A109" s="125">
        <v>97</v>
      </c>
      <c r="B109" s="124" t="s">
        <v>254</v>
      </c>
      <c r="C109" s="124" t="s">
        <v>255</v>
      </c>
      <c r="D109" s="125" t="s">
        <v>126</v>
      </c>
      <c r="E109" s="125" t="s">
        <v>87</v>
      </c>
      <c r="F109" s="125" t="s">
        <v>88</v>
      </c>
      <c r="G109" s="166">
        <v>37408</v>
      </c>
      <c r="H109" s="124" t="s">
        <v>127</v>
      </c>
      <c r="I109" s="167">
        <v>6.5740740740740733E-3</v>
      </c>
      <c r="J109" s="127"/>
      <c r="K109" s="127"/>
      <c r="L109" s="12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pans="1:26">
      <c r="A110" s="125">
        <v>98</v>
      </c>
      <c r="B110" s="124" t="s">
        <v>256</v>
      </c>
      <c r="C110" s="124" t="s">
        <v>164</v>
      </c>
      <c r="D110" s="125" t="s">
        <v>108</v>
      </c>
      <c r="E110" s="125" t="s">
        <v>87</v>
      </c>
      <c r="F110" s="125" t="s">
        <v>88</v>
      </c>
      <c r="G110" s="166">
        <v>36575</v>
      </c>
      <c r="H110" s="124" t="s">
        <v>109</v>
      </c>
      <c r="I110" s="167">
        <v>6.8865740740740736E-3</v>
      </c>
      <c r="J110" s="127"/>
      <c r="K110" s="127"/>
      <c r="L110" s="12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>
      <c r="A111" s="125">
        <v>99</v>
      </c>
      <c r="B111" s="124" t="s">
        <v>257</v>
      </c>
      <c r="C111" s="124" t="s">
        <v>258</v>
      </c>
      <c r="D111" s="125" t="s">
        <v>108</v>
      </c>
      <c r="E111" s="125" t="s">
        <v>87</v>
      </c>
      <c r="F111" s="125" t="s">
        <v>102</v>
      </c>
      <c r="G111" s="166">
        <v>36972</v>
      </c>
      <c r="H111" s="124" t="s">
        <v>109</v>
      </c>
      <c r="I111" s="167">
        <v>1.0300925925925927E-2</v>
      </c>
      <c r="J111" s="127"/>
      <c r="K111" s="127"/>
      <c r="L111" s="12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1:26">
      <c r="A112" s="125">
        <v>100</v>
      </c>
      <c r="B112" s="124" t="s">
        <v>259</v>
      </c>
      <c r="C112" s="124" t="s">
        <v>260</v>
      </c>
      <c r="D112" s="125" t="s">
        <v>155</v>
      </c>
      <c r="E112" s="125" t="s">
        <v>87</v>
      </c>
      <c r="F112" s="125" t="s">
        <v>102</v>
      </c>
      <c r="G112" s="166">
        <v>36762</v>
      </c>
      <c r="H112" s="124" t="s">
        <v>89</v>
      </c>
      <c r="I112" s="167">
        <v>1.1261574074074071E-2</v>
      </c>
      <c r="J112" s="127"/>
      <c r="K112" s="127"/>
      <c r="L112" s="12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>
      <c r="A113" s="125">
        <v>101</v>
      </c>
      <c r="B113" s="124" t="s">
        <v>261</v>
      </c>
      <c r="C113" s="124" t="s">
        <v>213</v>
      </c>
      <c r="D113" s="125" t="s">
        <v>112</v>
      </c>
      <c r="E113" s="125" t="s">
        <v>96</v>
      </c>
      <c r="F113" s="125" t="s">
        <v>88</v>
      </c>
      <c r="G113" s="166">
        <v>37027</v>
      </c>
      <c r="H113" s="124" t="s">
        <v>92</v>
      </c>
      <c r="I113" s="167">
        <v>6.1342592592592594E-3</v>
      </c>
      <c r="J113" s="127"/>
      <c r="K113" s="127"/>
      <c r="L113" s="12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>
      <c r="A114" s="125">
        <v>102</v>
      </c>
      <c r="B114" s="124" t="s">
        <v>262</v>
      </c>
      <c r="C114" s="124" t="s">
        <v>263</v>
      </c>
      <c r="D114" s="125" t="s">
        <v>123</v>
      </c>
      <c r="E114" s="125" t="s">
        <v>101</v>
      </c>
      <c r="F114" s="125" t="s">
        <v>102</v>
      </c>
      <c r="G114" s="166">
        <v>36590</v>
      </c>
      <c r="H114" s="124" t="s">
        <v>109</v>
      </c>
      <c r="I114" s="167">
        <v>1.7870370370370373E-2</v>
      </c>
      <c r="J114" s="127"/>
      <c r="K114" s="127"/>
      <c r="L114" s="12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>
      <c r="A115" s="125">
        <v>103</v>
      </c>
      <c r="B115" s="124" t="s">
        <v>264</v>
      </c>
      <c r="C115" s="124" t="s">
        <v>120</v>
      </c>
      <c r="D115" s="125" t="s">
        <v>136</v>
      </c>
      <c r="E115" s="125" t="s">
        <v>87</v>
      </c>
      <c r="F115" s="125" t="s">
        <v>88</v>
      </c>
      <c r="G115" s="166">
        <v>37110</v>
      </c>
      <c r="H115" s="124" t="s">
        <v>127</v>
      </c>
      <c r="I115" s="167">
        <v>8.1597222222222227E-3</v>
      </c>
      <c r="J115" s="127"/>
      <c r="K115" s="127"/>
      <c r="L115" s="12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1:26">
      <c r="A116" s="125">
        <v>104</v>
      </c>
      <c r="B116" s="124" t="s">
        <v>265</v>
      </c>
      <c r="C116" s="124" t="s">
        <v>266</v>
      </c>
      <c r="D116" s="125" t="s">
        <v>155</v>
      </c>
      <c r="E116" s="125" t="s">
        <v>87</v>
      </c>
      <c r="F116" s="125" t="s">
        <v>102</v>
      </c>
      <c r="G116" s="166">
        <v>36930</v>
      </c>
      <c r="H116" s="124" t="s">
        <v>89</v>
      </c>
      <c r="I116" s="167">
        <v>1.3194444444444444E-2</v>
      </c>
      <c r="J116" s="127"/>
      <c r="K116" s="127"/>
      <c r="L116" s="12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>
      <c r="A117" s="125">
        <v>105</v>
      </c>
      <c r="B117" s="124" t="s">
        <v>267</v>
      </c>
      <c r="C117" s="124" t="s">
        <v>217</v>
      </c>
      <c r="D117" s="125" t="s">
        <v>100</v>
      </c>
      <c r="E117" s="125" t="s">
        <v>101</v>
      </c>
      <c r="F117" s="125" t="s">
        <v>102</v>
      </c>
      <c r="G117" s="166">
        <v>37454</v>
      </c>
      <c r="H117" s="124" t="s">
        <v>89</v>
      </c>
      <c r="I117" s="167">
        <v>1.3379629629629628E-2</v>
      </c>
      <c r="J117" s="127"/>
      <c r="K117" s="127"/>
      <c r="L117" s="12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>
      <c r="A118" s="125">
        <v>106</v>
      </c>
      <c r="B118" s="124" t="s">
        <v>268</v>
      </c>
      <c r="C118" s="124" t="s">
        <v>269</v>
      </c>
      <c r="D118" s="125" t="s">
        <v>184</v>
      </c>
      <c r="E118" s="125" t="s">
        <v>96</v>
      </c>
      <c r="F118" s="125" t="s">
        <v>102</v>
      </c>
      <c r="G118" s="166">
        <v>37480</v>
      </c>
      <c r="H118" s="124" t="s">
        <v>127</v>
      </c>
      <c r="I118" s="167">
        <v>1.2847222222222223E-2</v>
      </c>
      <c r="J118" s="127"/>
      <c r="K118" s="127"/>
      <c r="L118" s="12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pans="1:26">
      <c r="A119" s="125">
        <v>107</v>
      </c>
      <c r="B119" s="124" t="s">
        <v>270</v>
      </c>
      <c r="C119" s="124" t="s">
        <v>178</v>
      </c>
      <c r="D119" s="125" t="s">
        <v>184</v>
      </c>
      <c r="E119" s="125" t="s">
        <v>96</v>
      </c>
      <c r="F119" s="125" t="s">
        <v>88</v>
      </c>
      <c r="G119" s="166">
        <v>36986</v>
      </c>
      <c r="H119" s="124" t="s">
        <v>127</v>
      </c>
      <c r="I119" s="167">
        <v>8.1018518518518514E-3</v>
      </c>
      <c r="J119" s="127"/>
      <c r="K119" s="127"/>
      <c r="L119" s="12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>
      <c r="A120" s="125">
        <v>108</v>
      </c>
      <c r="B120" s="124" t="s">
        <v>270</v>
      </c>
      <c r="C120" s="124" t="s">
        <v>208</v>
      </c>
      <c r="D120" s="125" t="s">
        <v>100</v>
      </c>
      <c r="E120" s="125" t="s">
        <v>101</v>
      </c>
      <c r="F120" s="125" t="s">
        <v>102</v>
      </c>
      <c r="G120" s="166">
        <v>37519</v>
      </c>
      <c r="H120" s="124" t="s">
        <v>89</v>
      </c>
      <c r="I120" s="167">
        <v>7.7083333333333335E-3</v>
      </c>
      <c r="J120" s="127"/>
      <c r="K120" s="127"/>
      <c r="L120" s="12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pans="1:26">
      <c r="A121" s="125">
        <v>109</v>
      </c>
      <c r="B121" s="124" t="s">
        <v>270</v>
      </c>
      <c r="C121" s="124" t="s">
        <v>215</v>
      </c>
      <c r="D121" s="125" t="s">
        <v>151</v>
      </c>
      <c r="E121" s="125" t="s">
        <v>87</v>
      </c>
      <c r="F121" s="125" t="s">
        <v>102</v>
      </c>
      <c r="G121" s="166">
        <v>35959</v>
      </c>
      <c r="H121" s="124" t="s">
        <v>109</v>
      </c>
      <c r="I121" s="167">
        <v>9.7685185185185184E-3</v>
      </c>
      <c r="J121" s="127"/>
      <c r="K121" s="127"/>
      <c r="L121" s="12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1:26">
      <c r="A122" s="125">
        <v>110</v>
      </c>
      <c r="B122" s="124" t="s">
        <v>271</v>
      </c>
      <c r="C122" s="124" t="s">
        <v>233</v>
      </c>
      <c r="D122" s="125" t="s">
        <v>136</v>
      </c>
      <c r="E122" s="125" t="s">
        <v>87</v>
      </c>
      <c r="F122" s="125" t="s">
        <v>88</v>
      </c>
      <c r="G122" s="166">
        <v>36381</v>
      </c>
      <c r="H122" s="124" t="s">
        <v>127</v>
      </c>
      <c r="I122" s="167">
        <v>7.4074074074074068E-3</v>
      </c>
      <c r="J122" s="127"/>
      <c r="K122" s="127"/>
      <c r="L122" s="12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>
      <c r="A123" s="125">
        <v>111</v>
      </c>
      <c r="B123" s="124" t="s">
        <v>272</v>
      </c>
      <c r="C123" s="124" t="s">
        <v>273</v>
      </c>
      <c r="D123" s="125" t="s">
        <v>116</v>
      </c>
      <c r="E123" s="125" t="s">
        <v>87</v>
      </c>
      <c r="F123" s="125" t="s">
        <v>88</v>
      </c>
      <c r="G123" s="166">
        <v>36561</v>
      </c>
      <c r="H123" s="124" t="s">
        <v>89</v>
      </c>
      <c r="I123" s="167">
        <v>9.0277777777777787E-3</v>
      </c>
      <c r="J123" s="127"/>
      <c r="K123" s="127"/>
      <c r="L123" s="12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>
      <c r="A124" s="125">
        <v>112</v>
      </c>
      <c r="B124" s="124" t="s">
        <v>272</v>
      </c>
      <c r="C124" s="124" t="s">
        <v>203</v>
      </c>
      <c r="D124" s="125" t="s">
        <v>112</v>
      </c>
      <c r="E124" s="125" t="s">
        <v>96</v>
      </c>
      <c r="F124" s="125" t="s">
        <v>102</v>
      </c>
      <c r="G124" s="166">
        <v>37585</v>
      </c>
      <c r="H124" s="124" t="s">
        <v>92</v>
      </c>
      <c r="I124" s="167">
        <v>1.3738425925925926E-2</v>
      </c>
      <c r="J124" s="127"/>
      <c r="K124" s="127"/>
      <c r="L124" s="12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1:26">
      <c r="A125" s="125">
        <v>113</v>
      </c>
      <c r="B125" s="124" t="s">
        <v>272</v>
      </c>
      <c r="C125" s="124" t="s">
        <v>217</v>
      </c>
      <c r="D125" s="125" t="s">
        <v>91</v>
      </c>
      <c r="E125" s="125" t="s">
        <v>87</v>
      </c>
      <c r="F125" s="125" t="s">
        <v>102</v>
      </c>
      <c r="G125" s="166">
        <v>36911</v>
      </c>
      <c r="H125" s="124" t="s">
        <v>92</v>
      </c>
      <c r="I125" s="167">
        <v>8.8773148148148153E-3</v>
      </c>
      <c r="J125" s="127"/>
      <c r="K125" s="127"/>
      <c r="L125" s="12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1:26">
      <c r="A126" s="125">
        <v>114</v>
      </c>
      <c r="B126" s="124" t="s">
        <v>274</v>
      </c>
      <c r="C126" s="124" t="s">
        <v>266</v>
      </c>
      <c r="D126" s="125" t="s">
        <v>86</v>
      </c>
      <c r="E126" s="125" t="s">
        <v>87</v>
      </c>
      <c r="F126" s="125" t="s">
        <v>102</v>
      </c>
      <c r="G126" s="166">
        <v>37401</v>
      </c>
      <c r="H126" s="124" t="s">
        <v>89</v>
      </c>
      <c r="I126" s="167">
        <v>1.0983796296296297E-2</v>
      </c>
      <c r="J126" s="127"/>
      <c r="K126" s="127"/>
      <c r="L126" s="12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pans="1:26">
      <c r="A127" s="125">
        <v>115</v>
      </c>
      <c r="B127" s="124" t="s">
        <v>275</v>
      </c>
      <c r="C127" s="124" t="s">
        <v>276</v>
      </c>
      <c r="D127" s="125" t="s">
        <v>155</v>
      </c>
      <c r="E127" s="125" t="s">
        <v>87</v>
      </c>
      <c r="F127" s="125" t="s">
        <v>102</v>
      </c>
      <c r="G127" s="166">
        <v>37003</v>
      </c>
      <c r="H127" s="124" t="s">
        <v>89</v>
      </c>
      <c r="I127" s="167">
        <v>8.2060185185185187E-3</v>
      </c>
      <c r="J127" s="127"/>
      <c r="K127" s="127"/>
      <c r="L127" s="12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pans="1:26">
      <c r="A128" s="125">
        <v>116</v>
      </c>
      <c r="B128" s="124" t="s">
        <v>277</v>
      </c>
      <c r="C128" s="124" t="s">
        <v>278</v>
      </c>
      <c r="D128" s="125" t="s">
        <v>112</v>
      </c>
      <c r="E128" s="125" t="s">
        <v>96</v>
      </c>
      <c r="F128" s="125" t="s">
        <v>88</v>
      </c>
      <c r="G128" s="166">
        <v>37215</v>
      </c>
      <c r="H128" s="124" t="s">
        <v>92</v>
      </c>
      <c r="I128" s="167">
        <v>6.1342592592592594E-3</v>
      </c>
      <c r="J128" s="127"/>
      <c r="K128" s="127"/>
      <c r="L128" s="12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>
      <c r="A129" s="125">
        <v>117</v>
      </c>
      <c r="B129" s="124" t="s">
        <v>279</v>
      </c>
      <c r="C129" s="124" t="s">
        <v>280</v>
      </c>
      <c r="D129" s="125" t="s">
        <v>184</v>
      </c>
      <c r="E129" s="125" t="s">
        <v>96</v>
      </c>
      <c r="F129" s="125" t="s">
        <v>88</v>
      </c>
      <c r="G129" s="166">
        <v>37498</v>
      </c>
      <c r="H129" s="124" t="s">
        <v>127</v>
      </c>
      <c r="I129" s="167">
        <v>5.9490740740740745E-3</v>
      </c>
      <c r="J129" s="127"/>
      <c r="K129" s="127"/>
      <c r="L129" s="12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pans="1:26">
      <c r="A130" s="125">
        <v>118</v>
      </c>
      <c r="B130" s="124" t="s">
        <v>281</v>
      </c>
      <c r="C130" s="124" t="s">
        <v>245</v>
      </c>
      <c r="D130" s="125" t="s">
        <v>134</v>
      </c>
      <c r="E130" s="125" t="s">
        <v>87</v>
      </c>
      <c r="F130" s="125" t="s">
        <v>102</v>
      </c>
      <c r="G130" s="166">
        <v>36716</v>
      </c>
      <c r="H130" s="124" t="s">
        <v>127</v>
      </c>
      <c r="I130" s="167">
        <v>1.8749999999999999E-2</v>
      </c>
      <c r="J130" s="127"/>
      <c r="K130" s="127"/>
      <c r="L130" s="12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pans="1:26">
      <c r="A131" s="125">
        <v>119</v>
      </c>
      <c r="B131" s="124" t="s">
        <v>282</v>
      </c>
      <c r="C131" s="124" t="s">
        <v>213</v>
      </c>
      <c r="D131" s="125" t="s">
        <v>126</v>
      </c>
      <c r="E131" s="125" t="s">
        <v>87</v>
      </c>
      <c r="F131" s="125" t="s">
        <v>88</v>
      </c>
      <c r="G131" s="166">
        <v>37371</v>
      </c>
      <c r="H131" s="124" t="s">
        <v>127</v>
      </c>
      <c r="I131" s="167">
        <v>7.2569444444444443E-3</v>
      </c>
      <c r="J131" s="127"/>
      <c r="K131" s="127"/>
      <c r="L131" s="12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pans="1:26">
      <c r="A132" s="125">
        <v>120</v>
      </c>
      <c r="B132" s="124" t="s">
        <v>283</v>
      </c>
      <c r="C132" s="124" t="s">
        <v>284</v>
      </c>
      <c r="D132" s="125" t="s">
        <v>136</v>
      </c>
      <c r="E132" s="125" t="s">
        <v>87</v>
      </c>
      <c r="F132" s="125" t="s">
        <v>102</v>
      </c>
      <c r="G132" s="166">
        <v>36597</v>
      </c>
      <c r="H132" s="124" t="s">
        <v>127</v>
      </c>
      <c r="I132" s="167">
        <v>1.0416666666666666E-2</v>
      </c>
      <c r="J132" s="127"/>
      <c r="K132" s="127"/>
      <c r="L132" s="12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pans="1:26">
      <c r="A133" s="125">
        <v>121</v>
      </c>
      <c r="B133" s="124" t="s">
        <v>285</v>
      </c>
      <c r="C133" s="124" t="s">
        <v>286</v>
      </c>
      <c r="D133" s="125" t="s">
        <v>105</v>
      </c>
      <c r="E133" s="125" t="s">
        <v>96</v>
      </c>
      <c r="F133" s="125" t="s">
        <v>102</v>
      </c>
      <c r="G133" s="166">
        <v>37548</v>
      </c>
      <c r="H133" s="124" t="s">
        <v>92</v>
      </c>
      <c r="I133" s="167">
        <v>7.905092592592592E-3</v>
      </c>
      <c r="J133" s="127"/>
      <c r="K133" s="127"/>
      <c r="L133" s="12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pans="1:26">
      <c r="A134" s="125">
        <v>122</v>
      </c>
      <c r="B134" s="124" t="s">
        <v>287</v>
      </c>
      <c r="C134" s="124" t="s">
        <v>288</v>
      </c>
      <c r="D134" s="125" t="s">
        <v>91</v>
      </c>
      <c r="E134" s="125" t="s">
        <v>87</v>
      </c>
      <c r="F134" s="125" t="s">
        <v>102</v>
      </c>
      <c r="G134" s="166">
        <v>37057</v>
      </c>
      <c r="H134" s="124" t="s">
        <v>92</v>
      </c>
      <c r="I134" s="167">
        <v>1.3368055555555557E-2</v>
      </c>
      <c r="J134" s="127"/>
      <c r="K134" s="127"/>
      <c r="L134" s="12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pans="1:26">
      <c r="A135" s="125">
        <v>123</v>
      </c>
      <c r="B135" s="124" t="s">
        <v>289</v>
      </c>
      <c r="C135" s="124" t="s">
        <v>251</v>
      </c>
      <c r="D135" s="125" t="s">
        <v>108</v>
      </c>
      <c r="E135" s="125" t="s">
        <v>87</v>
      </c>
      <c r="F135" s="125" t="s">
        <v>88</v>
      </c>
      <c r="G135" s="166">
        <v>36872</v>
      </c>
      <c r="H135" s="124" t="s">
        <v>109</v>
      </c>
      <c r="I135" s="167">
        <v>7.1527777777777787E-3</v>
      </c>
      <c r="J135" s="127"/>
      <c r="K135" s="127"/>
      <c r="L135" s="12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pans="1:26">
      <c r="A136" s="125">
        <v>124</v>
      </c>
      <c r="B136" s="124" t="s">
        <v>289</v>
      </c>
      <c r="C136" s="124" t="s">
        <v>290</v>
      </c>
      <c r="D136" s="125" t="s">
        <v>134</v>
      </c>
      <c r="E136" s="125" t="s">
        <v>87</v>
      </c>
      <c r="F136" s="125" t="s">
        <v>88</v>
      </c>
      <c r="G136" s="166">
        <v>36562</v>
      </c>
      <c r="H136" s="124" t="s">
        <v>127</v>
      </c>
      <c r="I136" s="167">
        <v>8.3912037037037045E-3</v>
      </c>
      <c r="J136" s="127"/>
      <c r="K136" s="127"/>
      <c r="L136" s="12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pans="1:26">
      <c r="A137" s="125">
        <v>125</v>
      </c>
      <c r="B137" s="124" t="s">
        <v>291</v>
      </c>
      <c r="C137" s="124" t="s">
        <v>173</v>
      </c>
      <c r="D137" s="125" t="s">
        <v>91</v>
      </c>
      <c r="E137" s="125" t="s">
        <v>87</v>
      </c>
      <c r="F137" s="125" t="s">
        <v>102</v>
      </c>
      <c r="G137" s="166">
        <v>36455</v>
      </c>
      <c r="H137" s="124" t="s">
        <v>92</v>
      </c>
      <c r="I137" s="167">
        <v>1.0763888888888891E-2</v>
      </c>
      <c r="J137" s="127"/>
      <c r="K137" s="127"/>
      <c r="L137" s="12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pans="1:26">
      <c r="A138" s="125">
        <v>126</v>
      </c>
      <c r="B138" s="124" t="s">
        <v>291</v>
      </c>
      <c r="C138" s="124" t="s">
        <v>292</v>
      </c>
      <c r="D138" s="125" t="s">
        <v>151</v>
      </c>
      <c r="E138" s="125" t="s">
        <v>87</v>
      </c>
      <c r="F138" s="125" t="s">
        <v>102</v>
      </c>
      <c r="G138" s="166">
        <v>36711</v>
      </c>
      <c r="H138" s="124" t="s">
        <v>109</v>
      </c>
      <c r="I138" s="167">
        <v>1.3888888888888888E-2</v>
      </c>
      <c r="J138" s="127"/>
      <c r="K138" s="127"/>
      <c r="L138" s="12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6">
      <c r="A139" s="125">
        <v>127</v>
      </c>
      <c r="B139" s="124" t="s">
        <v>293</v>
      </c>
      <c r="C139" s="124" t="s">
        <v>294</v>
      </c>
      <c r="D139" s="125" t="s">
        <v>123</v>
      </c>
      <c r="E139" s="125" t="s">
        <v>101</v>
      </c>
      <c r="F139" s="125" t="s">
        <v>88</v>
      </c>
      <c r="G139" s="166">
        <v>36466</v>
      </c>
      <c r="H139" s="124" t="s">
        <v>109</v>
      </c>
      <c r="I139" s="167">
        <v>6.2037037037037043E-3</v>
      </c>
      <c r="J139" s="127"/>
      <c r="K139" s="127"/>
      <c r="L139" s="12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>
      <c r="A140" s="125">
        <v>128</v>
      </c>
      <c r="B140" s="124" t="s">
        <v>295</v>
      </c>
      <c r="C140" s="124" t="s">
        <v>122</v>
      </c>
      <c r="D140" s="125" t="s">
        <v>151</v>
      </c>
      <c r="E140" s="125" t="s">
        <v>87</v>
      </c>
      <c r="F140" s="125" t="s">
        <v>102</v>
      </c>
      <c r="G140" s="166">
        <v>36766</v>
      </c>
      <c r="H140" s="124" t="s">
        <v>109</v>
      </c>
      <c r="I140" s="167">
        <v>1.3888888888888888E-2</v>
      </c>
      <c r="J140" s="127"/>
      <c r="K140" s="127"/>
      <c r="L140" s="12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pans="1:26">
      <c r="A141" s="125">
        <v>129</v>
      </c>
      <c r="B141" s="124" t="s">
        <v>296</v>
      </c>
      <c r="C141" s="124" t="s">
        <v>181</v>
      </c>
      <c r="D141" s="125" t="s">
        <v>86</v>
      </c>
      <c r="E141" s="125" t="s">
        <v>87</v>
      </c>
      <c r="F141" s="125" t="s">
        <v>102</v>
      </c>
      <c r="G141" s="166">
        <v>37395</v>
      </c>
      <c r="H141" s="124" t="s">
        <v>89</v>
      </c>
      <c r="I141" s="167">
        <v>7.6041666666666662E-3</v>
      </c>
      <c r="J141" s="127"/>
      <c r="K141" s="127"/>
      <c r="L141" s="12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pans="1:26">
      <c r="A142" s="125">
        <v>130</v>
      </c>
      <c r="B142" s="124" t="s">
        <v>297</v>
      </c>
      <c r="C142" s="124" t="s">
        <v>298</v>
      </c>
      <c r="D142" s="125" t="s">
        <v>123</v>
      </c>
      <c r="E142" s="125" t="s">
        <v>101</v>
      </c>
      <c r="F142" s="125" t="s">
        <v>102</v>
      </c>
      <c r="G142" s="166">
        <v>36783</v>
      </c>
      <c r="H142" s="124" t="s">
        <v>109</v>
      </c>
      <c r="I142" s="167">
        <v>1.1736111111111109E-2</v>
      </c>
      <c r="J142" s="127"/>
      <c r="K142" s="127"/>
      <c r="L142" s="12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pans="1:26">
      <c r="A143" s="125">
        <v>131</v>
      </c>
      <c r="B143" s="124" t="s">
        <v>299</v>
      </c>
      <c r="C143" s="124" t="s">
        <v>162</v>
      </c>
      <c r="D143" s="125" t="s">
        <v>151</v>
      </c>
      <c r="E143" s="125" t="s">
        <v>87</v>
      </c>
      <c r="F143" s="125" t="s">
        <v>88</v>
      </c>
      <c r="G143" s="166">
        <v>36447</v>
      </c>
      <c r="H143" s="124" t="s">
        <v>109</v>
      </c>
      <c r="I143" s="167">
        <v>9.3749999999999997E-3</v>
      </c>
      <c r="J143" s="127"/>
      <c r="K143" s="127"/>
      <c r="L143" s="12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pans="1:26">
      <c r="A144" s="125">
        <v>132</v>
      </c>
      <c r="B144" s="124" t="s">
        <v>300</v>
      </c>
      <c r="C144" s="124" t="s">
        <v>301</v>
      </c>
      <c r="D144" s="125" t="s">
        <v>95</v>
      </c>
      <c r="E144" s="125" t="s">
        <v>96</v>
      </c>
      <c r="F144" s="125" t="s">
        <v>102</v>
      </c>
      <c r="G144" s="166">
        <v>36609</v>
      </c>
      <c r="H144" s="124" t="s">
        <v>97</v>
      </c>
      <c r="I144" s="167">
        <v>8.8888888888888889E-3</v>
      </c>
      <c r="J144" s="127"/>
      <c r="K144" s="127"/>
      <c r="L144" s="12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pans="1:26">
      <c r="A145" s="125">
        <v>133</v>
      </c>
      <c r="B145" s="124" t="s">
        <v>302</v>
      </c>
      <c r="C145" s="124" t="s">
        <v>303</v>
      </c>
      <c r="D145" s="125" t="s">
        <v>116</v>
      </c>
      <c r="E145" s="125" t="s">
        <v>87</v>
      </c>
      <c r="F145" s="125" t="s">
        <v>88</v>
      </c>
      <c r="G145" s="166">
        <v>36731</v>
      </c>
      <c r="H145" s="124" t="s">
        <v>89</v>
      </c>
      <c r="I145" s="167">
        <v>6.0185185185185177E-3</v>
      </c>
      <c r="J145" s="127"/>
      <c r="K145" s="127"/>
      <c r="L145" s="12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pans="1:26">
      <c r="A146" s="125">
        <v>134</v>
      </c>
      <c r="B146" s="124" t="s">
        <v>304</v>
      </c>
      <c r="C146" s="124" t="s">
        <v>305</v>
      </c>
      <c r="D146" s="125" t="s">
        <v>136</v>
      </c>
      <c r="E146" s="125" t="s">
        <v>87</v>
      </c>
      <c r="F146" s="125" t="s">
        <v>102</v>
      </c>
      <c r="G146" s="166">
        <v>36946</v>
      </c>
      <c r="H146" s="124" t="s">
        <v>127</v>
      </c>
      <c r="I146" s="167">
        <v>1.1400462962962965E-2</v>
      </c>
      <c r="J146" s="127"/>
      <c r="K146" s="127"/>
      <c r="L146" s="12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pans="1:26">
      <c r="A147" s="125">
        <v>135</v>
      </c>
      <c r="B147" s="124" t="s">
        <v>304</v>
      </c>
      <c r="C147" s="124" t="s">
        <v>306</v>
      </c>
      <c r="D147" s="125" t="s">
        <v>136</v>
      </c>
      <c r="E147" s="125" t="s">
        <v>87</v>
      </c>
      <c r="F147" s="125" t="s">
        <v>102</v>
      </c>
      <c r="G147" s="166">
        <v>36954</v>
      </c>
      <c r="H147" s="124" t="s">
        <v>127</v>
      </c>
      <c r="I147" s="167">
        <v>8.8541666666666664E-3</v>
      </c>
      <c r="J147" s="127"/>
      <c r="K147" s="127"/>
      <c r="L147" s="12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pans="1:26">
      <c r="A148" s="125">
        <v>136</v>
      </c>
      <c r="B148" s="124" t="s">
        <v>304</v>
      </c>
      <c r="C148" s="124" t="s">
        <v>245</v>
      </c>
      <c r="D148" s="125" t="s">
        <v>105</v>
      </c>
      <c r="E148" s="125" t="s">
        <v>96</v>
      </c>
      <c r="F148" s="125" t="s">
        <v>102</v>
      </c>
      <c r="G148" s="166">
        <v>36921</v>
      </c>
      <c r="H148" s="124" t="s">
        <v>92</v>
      </c>
      <c r="I148" s="167">
        <v>1.40625E-2</v>
      </c>
      <c r="J148" s="127"/>
      <c r="K148" s="127"/>
      <c r="L148" s="12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>
      <c r="A149" s="125">
        <v>137</v>
      </c>
      <c r="B149" s="124" t="s">
        <v>304</v>
      </c>
      <c r="C149" s="124" t="s">
        <v>307</v>
      </c>
      <c r="D149" s="125" t="s">
        <v>95</v>
      </c>
      <c r="E149" s="125" t="s">
        <v>96</v>
      </c>
      <c r="F149" s="125" t="s">
        <v>102</v>
      </c>
      <c r="G149" s="166">
        <v>36923</v>
      </c>
      <c r="H149" s="124" t="s">
        <v>97</v>
      </c>
      <c r="I149" s="167">
        <v>8.8888888888888889E-3</v>
      </c>
      <c r="J149" s="127"/>
      <c r="K149" s="127"/>
      <c r="L149" s="12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>
      <c r="A150" s="125">
        <v>138</v>
      </c>
      <c r="B150" s="124" t="s">
        <v>308</v>
      </c>
      <c r="C150" s="124" t="s">
        <v>309</v>
      </c>
      <c r="D150" s="125" t="s">
        <v>100</v>
      </c>
      <c r="E150" s="125" t="s">
        <v>101</v>
      </c>
      <c r="F150" s="125" t="s">
        <v>102</v>
      </c>
      <c r="G150" s="166">
        <v>36687</v>
      </c>
      <c r="H150" s="124" t="s">
        <v>89</v>
      </c>
      <c r="I150" s="167">
        <v>1.0439814814814813E-2</v>
      </c>
      <c r="J150" s="127"/>
      <c r="K150" s="127"/>
      <c r="L150" s="12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>
      <c r="A151" s="125">
        <v>139</v>
      </c>
      <c r="B151" s="124" t="s">
        <v>310</v>
      </c>
      <c r="C151" s="124" t="s">
        <v>311</v>
      </c>
      <c r="D151" s="125" t="s">
        <v>100</v>
      </c>
      <c r="E151" s="125" t="s">
        <v>101</v>
      </c>
      <c r="F151" s="125" t="s">
        <v>102</v>
      </c>
      <c r="G151" s="166">
        <v>37226</v>
      </c>
      <c r="H151" s="124" t="s">
        <v>89</v>
      </c>
      <c r="I151" s="167">
        <v>1.0462962962962964E-2</v>
      </c>
      <c r="J151" s="127"/>
      <c r="K151" s="127"/>
      <c r="L151" s="12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>
      <c r="A152" s="125">
        <v>140</v>
      </c>
      <c r="B152" s="124" t="s">
        <v>312</v>
      </c>
      <c r="C152" s="124" t="s">
        <v>313</v>
      </c>
      <c r="D152" s="125" t="s">
        <v>112</v>
      </c>
      <c r="E152" s="125" t="s">
        <v>96</v>
      </c>
      <c r="F152" s="125" t="s">
        <v>102</v>
      </c>
      <c r="G152" s="166">
        <v>37393</v>
      </c>
      <c r="H152" s="124" t="s">
        <v>92</v>
      </c>
      <c r="I152" s="167">
        <v>8.3796296296296292E-3</v>
      </c>
      <c r="J152" s="127"/>
      <c r="K152" s="127"/>
      <c r="L152" s="12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pans="1:26">
      <c r="A153" s="125">
        <v>141</v>
      </c>
      <c r="B153" s="124" t="s">
        <v>314</v>
      </c>
      <c r="C153" s="124" t="s">
        <v>315</v>
      </c>
      <c r="D153" s="125" t="s">
        <v>105</v>
      </c>
      <c r="E153" s="125" t="s">
        <v>96</v>
      </c>
      <c r="F153" s="125" t="s">
        <v>102</v>
      </c>
      <c r="G153" s="166">
        <v>37079</v>
      </c>
      <c r="H153" s="124" t="s">
        <v>92</v>
      </c>
      <c r="I153" s="167">
        <v>1.0555555555555554E-2</v>
      </c>
      <c r="J153" s="127"/>
      <c r="K153" s="127"/>
      <c r="L153" s="12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pans="1:26">
      <c r="A154" s="125">
        <v>142</v>
      </c>
      <c r="B154" s="124" t="s">
        <v>316</v>
      </c>
      <c r="C154" s="124" t="s">
        <v>174</v>
      </c>
      <c r="D154" s="125" t="s">
        <v>123</v>
      </c>
      <c r="E154" s="125" t="s">
        <v>101</v>
      </c>
      <c r="F154" s="125" t="s">
        <v>102</v>
      </c>
      <c r="G154" s="166">
        <v>36153</v>
      </c>
      <c r="H154" s="124" t="s">
        <v>109</v>
      </c>
      <c r="I154" s="167">
        <v>1.383101851851852E-2</v>
      </c>
      <c r="J154" s="127"/>
      <c r="K154" s="127"/>
      <c r="L154" s="12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pans="1:26">
      <c r="A155" s="125">
        <v>143</v>
      </c>
      <c r="B155" s="124" t="s">
        <v>316</v>
      </c>
      <c r="C155" s="124" t="s">
        <v>215</v>
      </c>
      <c r="D155" s="125" t="s">
        <v>141</v>
      </c>
      <c r="E155" s="125" t="s">
        <v>87</v>
      </c>
      <c r="F155" s="125" t="s">
        <v>102</v>
      </c>
      <c r="G155" s="166">
        <v>36835</v>
      </c>
      <c r="H155" s="124" t="s">
        <v>92</v>
      </c>
      <c r="I155" s="167">
        <v>1.1574074074074075E-2</v>
      </c>
      <c r="J155" s="127"/>
      <c r="K155" s="127"/>
      <c r="L155" s="12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pans="1:26">
      <c r="A156" s="125">
        <v>144</v>
      </c>
      <c r="B156" s="124" t="s">
        <v>317</v>
      </c>
      <c r="C156" s="124" t="s">
        <v>90</v>
      </c>
      <c r="D156" s="125" t="s">
        <v>116</v>
      </c>
      <c r="E156" s="125" t="s">
        <v>87</v>
      </c>
      <c r="F156" s="125" t="s">
        <v>88</v>
      </c>
      <c r="G156" s="166">
        <v>36563</v>
      </c>
      <c r="H156" s="124" t="s">
        <v>89</v>
      </c>
      <c r="I156" s="167">
        <v>1.4988425925925926E-2</v>
      </c>
      <c r="J156" s="127"/>
      <c r="K156" s="127"/>
      <c r="L156" s="12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pans="1:26">
      <c r="A157" s="125">
        <v>145</v>
      </c>
      <c r="B157" s="124" t="s">
        <v>317</v>
      </c>
      <c r="C157" s="124" t="s">
        <v>227</v>
      </c>
      <c r="D157" s="125" t="s">
        <v>126</v>
      </c>
      <c r="E157" s="125" t="s">
        <v>87</v>
      </c>
      <c r="F157" s="125" t="s">
        <v>88</v>
      </c>
      <c r="G157" s="166">
        <v>37221</v>
      </c>
      <c r="H157" s="124" t="s">
        <v>127</v>
      </c>
      <c r="I157" s="167">
        <v>5.9606481481481489E-3</v>
      </c>
      <c r="J157" s="127"/>
      <c r="K157" s="127"/>
      <c r="L157" s="12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pans="1:26">
      <c r="A158" s="125">
        <v>146</v>
      </c>
      <c r="B158" s="124" t="s">
        <v>318</v>
      </c>
      <c r="C158" s="124" t="s">
        <v>213</v>
      </c>
      <c r="D158" s="125" t="s">
        <v>108</v>
      </c>
      <c r="E158" s="125" t="s">
        <v>87</v>
      </c>
      <c r="F158" s="125" t="s">
        <v>88</v>
      </c>
      <c r="G158" s="166">
        <v>36870</v>
      </c>
      <c r="H158" s="124" t="s">
        <v>109</v>
      </c>
      <c r="I158" s="167">
        <v>7.106481481481481E-3</v>
      </c>
      <c r="J158" s="127"/>
      <c r="K158" s="127"/>
      <c r="L158" s="12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pans="1:26">
      <c r="A159" s="125">
        <v>147</v>
      </c>
      <c r="B159" s="124" t="s">
        <v>319</v>
      </c>
      <c r="C159" s="124" t="s">
        <v>320</v>
      </c>
      <c r="D159" s="125" t="s">
        <v>184</v>
      </c>
      <c r="E159" s="125" t="s">
        <v>96</v>
      </c>
      <c r="F159" s="125" t="s">
        <v>102</v>
      </c>
      <c r="G159" s="166">
        <v>36908</v>
      </c>
      <c r="H159" s="124" t="s">
        <v>127</v>
      </c>
      <c r="I159" s="167">
        <v>1.283564814814815E-2</v>
      </c>
      <c r="J159" s="127"/>
      <c r="K159" s="127"/>
      <c r="L159" s="12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pans="1:26">
      <c r="A160" s="125">
        <v>148</v>
      </c>
      <c r="B160" s="124" t="s">
        <v>321</v>
      </c>
      <c r="C160" s="124" t="s">
        <v>322</v>
      </c>
      <c r="D160" s="125" t="s">
        <v>141</v>
      </c>
      <c r="E160" s="125" t="s">
        <v>87</v>
      </c>
      <c r="F160" s="125" t="s">
        <v>102</v>
      </c>
      <c r="G160" s="166">
        <v>36660</v>
      </c>
      <c r="H160" s="124" t="s">
        <v>92</v>
      </c>
      <c r="I160" s="167">
        <v>1.1111111111111112E-2</v>
      </c>
      <c r="J160" s="127"/>
      <c r="K160" s="127"/>
      <c r="L160" s="12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pans="1:26">
      <c r="A161" s="125">
        <v>149</v>
      </c>
      <c r="B161" s="124" t="s">
        <v>321</v>
      </c>
      <c r="C161" s="124" t="s">
        <v>154</v>
      </c>
      <c r="D161" s="125" t="s">
        <v>105</v>
      </c>
      <c r="E161" s="125" t="s">
        <v>96</v>
      </c>
      <c r="F161" s="125" t="s">
        <v>102</v>
      </c>
      <c r="G161" s="166">
        <v>37529</v>
      </c>
      <c r="H161" s="124" t="s">
        <v>92</v>
      </c>
      <c r="I161" s="167">
        <v>9.3749999999999997E-3</v>
      </c>
      <c r="J161" s="127"/>
      <c r="K161" s="127"/>
      <c r="L161" s="12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pans="1:26">
      <c r="A162" s="125">
        <v>150</v>
      </c>
      <c r="B162" s="124" t="s">
        <v>321</v>
      </c>
      <c r="C162" s="124" t="s">
        <v>154</v>
      </c>
      <c r="D162" s="125" t="s">
        <v>116</v>
      </c>
      <c r="E162" s="125" t="s">
        <v>87</v>
      </c>
      <c r="F162" s="125" t="s">
        <v>102</v>
      </c>
      <c r="G162" s="166">
        <v>36531</v>
      </c>
      <c r="H162" s="124" t="s">
        <v>89</v>
      </c>
      <c r="I162" s="167">
        <v>1.3194444444444444E-2</v>
      </c>
      <c r="J162" s="127"/>
      <c r="K162" s="127"/>
      <c r="L162" s="12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spans="1:26">
      <c r="A163" s="125">
        <v>151</v>
      </c>
      <c r="B163" s="124" t="s">
        <v>323</v>
      </c>
      <c r="C163" s="124" t="s">
        <v>324</v>
      </c>
      <c r="D163" s="125" t="s">
        <v>108</v>
      </c>
      <c r="E163" s="125" t="s">
        <v>87</v>
      </c>
      <c r="F163" s="125" t="s">
        <v>88</v>
      </c>
      <c r="G163" s="166">
        <v>36883</v>
      </c>
      <c r="H163" s="124" t="s">
        <v>109</v>
      </c>
      <c r="I163" s="167">
        <v>9.2013888888888892E-3</v>
      </c>
      <c r="J163" s="127"/>
      <c r="K163" s="127"/>
      <c r="L163" s="12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spans="1:26">
      <c r="A164" s="125">
        <v>152</v>
      </c>
      <c r="B164" s="124" t="s">
        <v>325</v>
      </c>
      <c r="C164" s="124" t="s">
        <v>326</v>
      </c>
      <c r="D164" s="125" t="s">
        <v>151</v>
      </c>
      <c r="E164" s="125" t="s">
        <v>87</v>
      </c>
      <c r="F164" s="125" t="s">
        <v>88</v>
      </c>
      <c r="G164" s="166"/>
      <c r="H164" s="124" t="s">
        <v>109</v>
      </c>
      <c r="I164" s="167">
        <v>8.7500000000000008E-3</v>
      </c>
      <c r="J164" s="127"/>
      <c r="K164" s="127"/>
      <c r="L164" s="12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spans="1:26">
      <c r="A165" s="125">
        <v>153</v>
      </c>
      <c r="B165" s="124" t="s">
        <v>327</v>
      </c>
      <c r="C165" s="124" t="s">
        <v>152</v>
      </c>
      <c r="D165" s="125" t="s">
        <v>151</v>
      </c>
      <c r="E165" s="125" t="s">
        <v>87</v>
      </c>
      <c r="F165" s="125" t="s">
        <v>88</v>
      </c>
      <c r="G165" s="166">
        <v>27529</v>
      </c>
      <c r="H165" s="124" t="s">
        <v>109</v>
      </c>
      <c r="I165" s="167">
        <v>8.7500000000000008E-3</v>
      </c>
      <c r="J165" s="127"/>
      <c r="K165" s="127"/>
      <c r="L165" s="12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spans="1:26">
      <c r="A166" s="125">
        <v>154</v>
      </c>
      <c r="B166" s="124" t="s">
        <v>328</v>
      </c>
      <c r="C166" s="124" t="s">
        <v>329</v>
      </c>
      <c r="D166" s="125" t="s">
        <v>184</v>
      </c>
      <c r="E166" s="125" t="s">
        <v>96</v>
      </c>
      <c r="F166" s="125" t="s">
        <v>88</v>
      </c>
      <c r="G166" s="166">
        <v>28139</v>
      </c>
      <c r="H166" s="124" t="s">
        <v>127</v>
      </c>
      <c r="I166" s="167">
        <v>6.2962962962962964E-3</v>
      </c>
      <c r="J166" s="127"/>
      <c r="K166" s="127"/>
      <c r="L166" s="12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pans="1:26">
      <c r="A167" s="125">
        <v>155</v>
      </c>
      <c r="B167" s="124" t="s">
        <v>330</v>
      </c>
      <c r="C167" s="124" t="s">
        <v>331</v>
      </c>
      <c r="D167" s="125" t="s">
        <v>108</v>
      </c>
      <c r="E167" s="125" t="s">
        <v>87</v>
      </c>
      <c r="F167" s="125" t="s">
        <v>102</v>
      </c>
      <c r="G167" s="166">
        <v>27862</v>
      </c>
      <c r="H167" s="124" t="s">
        <v>109</v>
      </c>
      <c r="I167" s="167">
        <v>1.1979166666666666E-2</v>
      </c>
      <c r="J167" s="127"/>
      <c r="K167" s="127"/>
      <c r="L167" s="12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spans="1:26">
      <c r="A168" s="125">
        <v>156</v>
      </c>
      <c r="B168" s="124" t="s">
        <v>332</v>
      </c>
      <c r="C168" s="124" t="s">
        <v>236</v>
      </c>
      <c r="D168" s="125" t="s">
        <v>112</v>
      </c>
      <c r="E168" s="125" t="s">
        <v>96</v>
      </c>
      <c r="F168" s="125" t="s">
        <v>88</v>
      </c>
      <c r="G168" s="166">
        <v>28063</v>
      </c>
      <c r="H168" s="124" t="s">
        <v>92</v>
      </c>
      <c r="I168" s="167">
        <v>7.1990740740740739E-3</v>
      </c>
      <c r="J168" s="127"/>
      <c r="K168" s="127"/>
      <c r="L168" s="12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spans="1:26">
      <c r="A169" s="125">
        <v>157</v>
      </c>
      <c r="B169" s="124" t="s">
        <v>333</v>
      </c>
      <c r="C169" s="124" t="s">
        <v>334</v>
      </c>
      <c r="D169" s="125" t="s">
        <v>105</v>
      </c>
      <c r="E169" s="125" t="s">
        <v>96</v>
      </c>
      <c r="F169" s="125" t="s">
        <v>102</v>
      </c>
      <c r="G169" s="166">
        <v>27628</v>
      </c>
      <c r="H169" s="124" t="s">
        <v>92</v>
      </c>
      <c r="I169" s="167">
        <v>1.2893518518518519E-2</v>
      </c>
      <c r="J169" s="127"/>
      <c r="K169" s="127"/>
      <c r="L169" s="12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pans="1:26">
      <c r="A170" s="125">
        <v>158</v>
      </c>
      <c r="B170" s="124" t="s">
        <v>335</v>
      </c>
      <c r="C170" s="124" t="s">
        <v>177</v>
      </c>
      <c r="D170" s="125" t="s">
        <v>155</v>
      </c>
      <c r="E170" s="125" t="s">
        <v>87</v>
      </c>
      <c r="F170" s="125" t="s">
        <v>102</v>
      </c>
      <c r="G170" s="166">
        <v>28032</v>
      </c>
      <c r="H170" s="124" t="s">
        <v>89</v>
      </c>
      <c r="I170" s="167">
        <v>1.1261574074074071E-2</v>
      </c>
      <c r="J170" s="127"/>
      <c r="K170" s="127"/>
      <c r="L170" s="12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spans="1:26">
      <c r="A171" s="125">
        <v>159</v>
      </c>
      <c r="B171" s="124" t="s">
        <v>336</v>
      </c>
      <c r="C171" s="124" t="s">
        <v>337</v>
      </c>
      <c r="D171" s="125" t="s">
        <v>134</v>
      </c>
      <c r="E171" s="125" t="s">
        <v>87</v>
      </c>
      <c r="F171" s="125" t="s">
        <v>102</v>
      </c>
      <c r="G171" s="166">
        <v>27011</v>
      </c>
      <c r="H171" s="124" t="s">
        <v>127</v>
      </c>
      <c r="I171" s="167">
        <v>9.6527777777777775E-3</v>
      </c>
      <c r="J171" s="127"/>
      <c r="K171" s="127"/>
      <c r="L171" s="12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pans="1:26">
      <c r="A172" s="125">
        <v>160</v>
      </c>
      <c r="B172" s="124" t="s">
        <v>338</v>
      </c>
      <c r="C172" s="124" t="s">
        <v>339</v>
      </c>
      <c r="D172" s="125" t="s">
        <v>184</v>
      </c>
      <c r="E172" s="125" t="s">
        <v>96</v>
      </c>
      <c r="F172" s="125" t="s">
        <v>88</v>
      </c>
      <c r="G172" s="166">
        <v>27968</v>
      </c>
      <c r="H172" s="124" t="s">
        <v>127</v>
      </c>
      <c r="I172" s="167">
        <v>6.1921296296296299E-3</v>
      </c>
      <c r="J172" s="127"/>
      <c r="K172" s="127"/>
      <c r="L172" s="12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spans="1:26">
      <c r="A173" s="125">
        <v>161</v>
      </c>
      <c r="B173" s="124" t="s">
        <v>340</v>
      </c>
      <c r="C173" s="124" t="s">
        <v>341</v>
      </c>
      <c r="D173" s="125" t="s">
        <v>105</v>
      </c>
      <c r="E173" s="125" t="s">
        <v>96</v>
      </c>
      <c r="F173" s="125" t="s">
        <v>102</v>
      </c>
      <c r="G173" s="166">
        <v>28219</v>
      </c>
      <c r="H173" s="124" t="s">
        <v>92</v>
      </c>
      <c r="I173" s="167">
        <v>1.40625E-2</v>
      </c>
      <c r="J173" s="127"/>
      <c r="K173" s="127"/>
      <c r="L173" s="12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pans="1:26">
      <c r="A174" s="125">
        <v>162</v>
      </c>
      <c r="B174" s="124" t="s">
        <v>340</v>
      </c>
      <c r="C174" s="124" t="s">
        <v>160</v>
      </c>
      <c r="D174" s="125" t="s">
        <v>123</v>
      </c>
      <c r="E174" s="125" t="s">
        <v>101</v>
      </c>
      <c r="F174" s="125" t="s">
        <v>102</v>
      </c>
      <c r="G174" s="166">
        <v>27328</v>
      </c>
      <c r="H174" s="124" t="s">
        <v>109</v>
      </c>
      <c r="I174" s="167">
        <v>7.4305555555555548E-3</v>
      </c>
      <c r="J174" s="127"/>
      <c r="K174" s="127"/>
      <c r="L174" s="12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spans="1:26">
      <c r="A175" s="125">
        <v>163</v>
      </c>
      <c r="B175" s="124" t="s">
        <v>340</v>
      </c>
      <c r="C175" s="124" t="s">
        <v>160</v>
      </c>
      <c r="D175" s="125" t="s">
        <v>136</v>
      </c>
      <c r="E175" s="125" t="s">
        <v>87</v>
      </c>
      <c r="F175" s="125" t="s">
        <v>102</v>
      </c>
      <c r="G175" s="166">
        <v>27849</v>
      </c>
      <c r="H175" s="124" t="s">
        <v>127</v>
      </c>
      <c r="I175" s="167">
        <v>1.0416666666666666E-2</v>
      </c>
      <c r="J175" s="127"/>
      <c r="K175" s="127"/>
      <c r="L175" s="12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pans="1:26">
      <c r="A176" s="125">
        <v>164</v>
      </c>
      <c r="B176" s="124" t="s">
        <v>340</v>
      </c>
      <c r="C176" s="124" t="s">
        <v>160</v>
      </c>
      <c r="D176" s="125" t="s">
        <v>126</v>
      </c>
      <c r="E176" s="125" t="s">
        <v>87</v>
      </c>
      <c r="F176" s="125" t="s">
        <v>102</v>
      </c>
      <c r="G176" s="166">
        <v>28361</v>
      </c>
      <c r="H176" s="124" t="s">
        <v>127</v>
      </c>
      <c r="I176" s="167">
        <v>1.1886574074074075E-2</v>
      </c>
      <c r="J176" s="127"/>
      <c r="K176" s="127"/>
      <c r="L176" s="12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spans="1:26">
      <c r="A177" s="125">
        <v>165</v>
      </c>
      <c r="B177" s="124" t="s">
        <v>340</v>
      </c>
      <c r="C177" s="124" t="s">
        <v>342</v>
      </c>
      <c r="D177" s="125" t="s">
        <v>112</v>
      </c>
      <c r="E177" s="125" t="s">
        <v>96</v>
      </c>
      <c r="F177" s="125" t="s">
        <v>88</v>
      </c>
      <c r="G177" s="166">
        <v>28413</v>
      </c>
      <c r="H177" s="124" t="s">
        <v>92</v>
      </c>
      <c r="I177" s="167">
        <v>7.3842592592592597E-3</v>
      </c>
      <c r="J177" s="127"/>
      <c r="K177" s="127"/>
      <c r="L177" s="12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spans="1:26">
      <c r="A178" s="125">
        <v>166</v>
      </c>
      <c r="B178" s="124" t="s">
        <v>340</v>
      </c>
      <c r="C178" s="124" t="s">
        <v>343</v>
      </c>
      <c r="D178" s="125" t="s">
        <v>141</v>
      </c>
      <c r="E178" s="125" t="s">
        <v>87</v>
      </c>
      <c r="F178" s="125" t="s">
        <v>102</v>
      </c>
      <c r="G178" s="166">
        <v>27417</v>
      </c>
      <c r="H178" s="124" t="s">
        <v>92</v>
      </c>
      <c r="I178" s="167">
        <v>1.3252314814814814E-2</v>
      </c>
      <c r="J178" s="127"/>
      <c r="K178" s="127"/>
      <c r="L178" s="12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spans="1:26">
      <c r="A179" s="125">
        <v>167</v>
      </c>
      <c r="B179" s="124" t="s">
        <v>340</v>
      </c>
      <c r="C179" s="124" t="s">
        <v>122</v>
      </c>
      <c r="D179" s="125" t="s">
        <v>123</v>
      </c>
      <c r="E179" s="125" t="s">
        <v>101</v>
      </c>
      <c r="F179" s="125" t="s">
        <v>102</v>
      </c>
      <c r="G179" s="166"/>
      <c r="H179" s="124" t="s">
        <v>109</v>
      </c>
      <c r="I179" s="167">
        <v>1.7870370370370373E-2</v>
      </c>
      <c r="J179" s="127"/>
      <c r="K179" s="127"/>
      <c r="L179" s="12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spans="1:26">
      <c r="A180" s="125">
        <v>168</v>
      </c>
      <c r="B180" s="124" t="s">
        <v>344</v>
      </c>
      <c r="C180" s="124" t="s">
        <v>345</v>
      </c>
      <c r="D180" s="125" t="s">
        <v>91</v>
      </c>
      <c r="E180" s="125" t="s">
        <v>87</v>
      </c>
      <c r="F180" s="125" t="s">
        <v>88</v>
      </c>
      <c r="G180" s="166">
        <v>28029</v>
      </c>
      <c r="H180" s="124" t="s">
        <v>92</v>
      </c>
      <c r="I180" s="167">
        <v>8.9467592592592585E-3</v>
      </c>
      <c r="J180" s="127"/>
      <c r="K180" s="127"/>
      <c r="L180" s="12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pans="1:26">
      <c r="A181" s="125">
        <v>169</v>
      </c>
      <c r="B181" s="124" t="s">
        <v>346</v>
      </c>
      <c r="C181" s="124" t="s">
        <v>255</v>
      </c>
      <c r="D181" s="125" t="s">
        <v>116</v>
      </c>
      <c r="E181" s="125" t="s">
        <v>87</v>
      </c>
      <c r="F181" s="125" t="s">
        <v>88</v>
      </c>
      <c r="G181" s="166">
        <v>27586</v>
      </c>
      <c r="H181" s="124" t="s">
        <v>89</v>
      </c>
      <c r="I181" s="167">
        <v>1.4988425925925926E-2</v>
      </c>
      <c r="J181" s="127"/>
      <c r="K181" s="127"/>
      <c r="L181" s="12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spans="1:26">
      <c r="A182" s="125">
        <v>170</v>
      </c>
      <c r="B182" s="124" t="s">
        <v>346</v>
      </c>
      <c r="C182" s="124" t="s">
        <v>326</v>
      </c>
      <c r="D182" s="125" t="s">
        <v>91</v>
      </c>
      <c r="E182" s="125" t="s">
        <v>87</v>
      </c>
      <c r="F182" s="125" t="s">
        <v>88</v>
      </c>
      <c r="G182" s="166">
        <v>27688</v>
      </c>
      <c r="H182" s="124" t="s">
        <v>92</v>
      </c>
      <c r="I182" s="167">
        <v>8.7384259259259255E-3</v>
      </c>
      <c r="J182" s="127"/>
      <c r="K182" s="127"/>
      <c r="L182" s="12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spans="1:26">
      <c r="A183" s="125">
        <v>171</v>
      </c>
      <c r="B183" s="124" t="s">
        <v>346</v>
      </c>
      <c r="C183" s="124" t="s">
        <v>347</v>
      </c>
      <c r="D183" s="125" t="s">
        <v>112</v>
      </c>
      <c r="E183" s="125" t="s">
        <v>96</v>
      </c>
      <c r="F183" s="125" t="s">
        <v>88</v>
      </c>
      <c r="G183" s="166">
        <v>28379</v>
      </c>
      <c r="H183" s="124" t="s">
        <v>92</v>
      </c>
      <c r="I183" s="167">
        <v>7.3611111111111108E-3</v>
      </c>
      <c r="J183" s="127"/>
      <c r="K183" s="127"/>
      <c r="L183" s="12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spans="1:26">
      <c r="A184" s="125">
        <v>172</v>
      </c>
      <c r="B184" s="124" t="s">
        <v>346</v>
      </c>
      <c r="C184" s="124" t="s">
        <v>348</v>
      </c>
      <c r="D184" s="125" t="s">
        <v>112</v>
      </c>
      <c r="E184" s="125" t="s">
        <v>96</v>
      </c>
      <c r="F184" s="125" t="s">
        <v>88</v>
      </c>
      <c r="G184" s="166">
        <v>28151</v>
      </c>
      <c r="H184" s="124" t="s">
        <v>92</v>
      </c>
      <c r="I184" s="167">
        <v>7.3726851851851861E-3</v>
      </c>
      <c r="J184" s="127"/>
      <c r="K184" s="127"/>
      <c r="L184" s="12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spans="1:26">
      <c r="A185" s="125">
        <v>173</v>
      </c>
      <c r="B185" s="124" t="s">
        <v>349</v>
      </c>
      <c r="C185" s="124" t="s">
        <v>350</v>
      </c>
      <c r="D185" s="125" t="s">
        <v>116</v>
      </c>
      <c r="E185" s="125" t="s">
        <v>87</v>
      </c>
      <c r="F185" s="125" t="s">
        <v>102</v>
      </c>
      <c r="G185" s="166">
        <v>27604</v>
      </c>
      <c r="H185" s="124" t="s">
        <v>89</v>
      </c>
      <c r="I185" s="167">
        <v>1.4988425925925926E-2</v>
      </c>
      <c r="J185" s="127"/>
      <c r="K185" s="127"/>
      <c r="L185" s="12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spans="1:26">
      <c r="A186" s="125">
        <v>174</v>
      </c>
      <c r="B186" s="124" t="s">
        <v>351</v>
      </c>
      <c r="C186" s="124" t="s">
        <v>352</v>
      </c>
      <c r="D186" s="125" t="s">
        <v>100</v>
      </c>
      <c r="E186" s="125" t="s">
        <v>101</v>
      </c>
      <c r="F186" s="125" t="s">
        <v>102</v>
      </c>
      <c r="G186" s="166">
        <v>27850</v>
      </c>
      <c r="H186" s="124" t="s">
        <v>89</v>
      </c>
      <c r="I186" s="167">
        <v>8.3796296296296292E-3</v>
      </c>
      <c r="J186" s="127"/>
      <c r="K186" s="127"/>
      <c r="L186" s="12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pans="1:26">
      <c r="A187" s="125">
        <v>175</v>
      </c>
      <c r="B187" s="124" t="s">
        <v>353</v>
      </c>
      <c r="C187" s="124" t="s">
        <v>354</v>
      </c>
      <c r="D187" s="125" t="s">
        <v>105</v>
      </c>
      <c r="E187" s="125" t="s">
        <v>96</v>
      </c>
      <c r="F187" s="125" t="s">
        <v>102</v>
      </c>
      <c r="G187" s="166">
        <v>28430</v>
      </c>
      <c r="H187" s="124" t="s">
        <v>92</v>
      </c>
      <c r="I187" s="167">
        <v>1.0474537037037037E-2</v>
      </c>
      <c r="J187" s="127"/>
      <c r="K187" s="127"/>
      <c r="L187" s="12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spans="1:26">
      <c r="A188" s="125">
        <v>176</v>
      </c>
      <c r="B188" s="124" t="s">
        <v>355</v>
      </c>
      <c r="C188" s="124" t="s">
        <v>356</v>
      </c>
      <c r="D188" s="125" t="s">
        <v>155</v>
      </c>
      <c r="E188" s="125" t="s">
        <v>87</v>
      </c>
      <c r="F188" s="125" t="s">
        <v>88</v>
      </c>
      <c r="G188" s="166">
        <v>27223</v>
      </c>
      <c r="H188" s="124" t="s">
        <v>89</v>
      </c>
      <c r="I188" s="167">
        <v>7.1296296296296307E-3</v>
      </c>
      <c r="J188" s="127"/>
      <c r="K188" s="127"/>
      <c r="L188" s="12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spans="1:26">
      <c r="A189" s="125">
        <v>177</v>
      </c>
      <c r="B189" s="124" t="s">
        <v>357</v>
      </c>
      <c r="C189" s="124" t="s">
        <v>358</v>
      </c>
      <c r="D189" s="125" t="s">
        <v>151</v>
      </c>
      <c r="E189" s="125" t="s">
        <v>87</v>
      </c>
      <c r="F189" s="125" t="s">
        <v>102</v>
      </c>
      <c r="G189" s="166">
        <v>27698</v>
      </c>
      <c r="H189" s="124" t="s">
        <v>109</v>
      </c>
      <c r="I189" s="167">
        <v>6.0185185185185177E-3</v>
      </c>
      <c r="J189" s="127"/>
      <c r="K189" s="127"/>
      <c r="L189" s="12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pans="1:26">
      <c r="A190" s="125">
        <v>178</v>
      </c>
      <c r="B190" s="124" t="s">
        <v>359</v>
      </c>
      <c r="C190" s="124" t="s">
        <v>343</v>
      </c>
      <c r="D190" s="125" t="s">
        <v>112</v>
      </c>
      <c r="E190" s="125" t="s">
        <v>96</v>
      </c>
      <c r="F190" s="125" t="s">
        <v>102</v>
      </c>
      <c r="G190" s="166">
        <v>28246</v>
      </c>
      <c r="H190" s="124" t="s">
        <v>92</v>
      </c>
      <c r="I190" s="167">
        <v>7.5810185185185182E-3</v>
      </c>
      <c r="J190" s="127"/>
      <c r="K190" s="127"/>
      <c r="L190" s="12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spans="1:26">
      <c r="A191" s="125">
        <v>179</v>
      </c>
      <c r="B191" s="124" t="s">
        <v>360</v>
      </c>
      <c r="C191" s="124" t="s">
        <v>361</v>
      </c>
      <c r="D191" s="125" t="s">
        <v>184</v>
      </c>
      <c r="E191" s="125" t="s">
        <v>96</v>
      </c>
      <c r="F191" s="125" t="s">
        <v>102</v>
      </c>
      <c r="G191" s="166">
        <v>28406</v>
      </c>
      <c r="H191" s="124" t="s">
        <v>127</v>
      </c>
      <c r="I191" s="167">
        <v>8.4375000000000006E-3</v>
      </c>
      <c r="J191" s="127"/>
      <c r="K191" s="127"/>
      <c r="L191" s="12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spans="1:26">
      <c r="A192" s="125">
        <v>180</v>
      </c>
      <c r="B192" s="124" t="s">
        <v>362</v>
      </c>
      <c r="C192" s="124" t="s">
        <v>363</v>
      </c>
      <c r="D192" s="125" t="s">
        <v>155</v>
      </c>
      <c r="E192" s="125" t="s">
        <v>87</v>
      </c>
      <c r="F192" s="125" t="s">
        <v>88</v>
      </c>
      <c r="G192" s="166">
        <v>27710</v>
      </c>
      <c r="H192" s="124" t="s">
        <v>89</v>
      </c>
      <c r="I192" s="167">
        <v>5.6481481481481478E-3</v>
      </c>
      <c r="J192" s="127"/>
      <c r="K192" s="127"/>
      <c r="L192" s="12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spans="1:26">
      <c r="A193" s="125">
        <v>181</v>
      </c>
      <c r="B193" s="124" t="s">
        <v>364</v>
      </c>
      <c r="C193" s="124" t="s">
        <v>230</v>
      </c>
      <c r="D193" s="125" t="s">
        <v>95</v>
      </c>
      <c r="E193" s="125" t="s">
        <v>96</v>
      </c>
      <c r="F193" s="125" t="s">
        <v>102</v>
      </c>
      <c r="G193" s="166">
        <v>27858</v>
      </c>
      <c r="H193" s="124" t="s">
        <v>97</v>
      </c>
      <c r="I193" s="167">
        <v>1.1145833333333334E-2</v>
      </c>
      <c r="J193" s="127"/>
      <c r="K193" s="127"/>
      <c r="L193" s="12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spans="1:26">
      <c r="A194" s="125">
        <v>182</v>
      </c>
      <c r="B194" s="124" t="s">
        <v>365</v>
      </c>
      <c r="C194" s="124" t="s">
        <v>366</v>
      </c>
      <c r="D194" s="125" t="s">
        <v>95</v>
      </c>
      <c r="E194" s="125" t="s">
        <v>96</v>
      </c>
      <c r="F194" s="125" t="s">
        <v>88</v>
      </c>
      <c r="G194" s="166">
        <v>27589</v>
      </c>
      <c r="H194" s="124" t="s">
        <v>97</v>
      </c>
      <c r="I194" s="167">
        <v>8.7500000000000008E-3</v>
      </c>
      <c r="J194" s="127"/>
      <c r="K194" s="127"/>
      <c r="L194" s="12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spans="1:26">
      <c r="A195" s="125">
        <v>183</v>
      </c>
      <c r="B195" s="124" t="s">
        <v>367</v>
      </c>
      <c r="C195" s="124" t="s">
        <v>309</v>
      </c>
      <c r="D195" s="125" t="s">
        <v>116</v>
      </c>
      <c r="E195" s="125" t="s">
        <v>87</v>
      </c>
      <c r="F195" s="125" t="s">
        <v>102</v>
      </c>
      <c r="G195" s="166">
        <v>27395</v>
      </c>
      <c r="H195" s="124" t="s">
        <v>89</v>
      </c>
      <c r="I195" s="167">
        <v>8.3333333333333332E-3</v>
      </c>
      <c r="J195" s="127"/>
      <c r="K195" s="127"/>
      <c r="L195" s="12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spans="1:26">
      <c r="A196" s="125">
        <v>184</v>
      </c>
      <c r="B196" s="124" t="s">
        <v>367</v>
      </c>
      <c r="C196" s="124" t="s">
        <v>120</v>
      </c>
      <c r="D196" s="125" t="s">
        <v>91</v>
      </c>
      <c r="E196" s="125" t="s">
        <v>87</v>
      </c>
      <c r="F196" s="125" t="s">
        <v>88</v>
      </c>
      <c r="G196" s="166">
        <v>27783</v>
      </c>
      <c r="H196" s="124" t="s">
        <v>92</v>
      </c>
      <c r="I196" s="167">
        <v>8.3912037037037045E-3</v>
      </c>
      <c r="J196" s="127"/>
      <c r="K196" s="127"/>
      <c r="L196" s="12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spans="1:26">
      <c r="A197" s="125">
        <v>185</v>
      </c>
      <c r="B197" s="124" t="s">
        <v>367</v>
      </c>
      <c r="C197" s="124" t="s">
        <v>217</v>
      </c>
      <c r="D197" s="125" t="s">
        <v>105</v>
      </c>
      <c r="E197" s="125" t="s">
        <v>96</v>
      </c>
      <c r="F197" s="125" t="s">
        <v>102</v>
      </c>
      <c r="G197" s="166">
        <v>28470</v>
      </c>
      <c r="H197" s="124" t="s">
        <v>92</v>
      </c>
      <c r="I197" s="167">
        <v>1.40625E-2</v>
      </c>
      <c r="J197" s="127"/>
      <c r="K197" s="127"/>
      <c r="L197" s="12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spans="1:26">
      <c r="A198" s="125">
        <v>186</v>
      </c>
      <c r="B198" s="124" t="s">
        <v>368</v>
      </c>
      <c r="C198" s="124" t="s">
        <v>369</v>
      </c>
      <c r="D198" s="125" t="s">
        <v>95</v>
      </c>
      <c r="E198" s="125" t="s">
        <v>96</v>
      </c>
      <c r="F198" s="125" t="s">
        <v>102</v>
      </c>
      <c r="G198" s="166">
        <v>27784</v>
      </c>
      <c r="H198" s="124" t="s">
        <v>97</v>
      </c>
      <c r="I198" s="167">
        <v>9.3171296296296283E-3</v>
      </c>
      <c r="J198" s="127"/>
      <c r="K198" s="127"/>
      <c r="L198" s="12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spans="1:26">
      <c r="A199" s="125">
        <v>187</v>
      </c>
      <c r="B199" s="124" t="s">
        <v>370</v>
      </c>
      <c r="C199" s="124" t="s">
        <v>90</v>
      </c>
      <c r="D199" s="125" t="s">
        <v>151</v>
      </c>
      <c r="E199" s="125" t="s">
        <v>87</v>
      </c>
      <c r="F199" s="125" t="s">
        <v>88</v>
      </c>
      <c r="G199" s="166">
        <v>27310</v>
      </c>
      <c r="H199" s="124" t="s">
        <v>109</v>
      </c>
      <c r="I199" s="167">
        <v>6.4236111111111117E-3</v>
      </c>
      <c r="J199" s="127"/>
      <c r="K199" s="127"/>
      <c r="L199" s="12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spans="1:26">
      <c r="A200" s="125">
        <v>188</v>
      </c>
      <c r="B200" s="124" t="s">
        <v>370</v>
      </c>
      <c r="C200" s="124" t="s">
        <v>371</v>
      </c>
      <c r="D200" s="125" t="s">
        <v>116</v>
      </c>
      <c r="E200" s="125" t="s">
        <v>87</v>
      </c>
      <c r="F200" s="125" t="s">
        <v>102</v>
      </c>
      <c r="G200" s="166">
        <v>27168</v>
      </c>
      <c r="H200" s="124" t="s">
        <v>89</v>
      </c>
      <c r="I200" s="167">
        <v>1.3194444444444444E-2</v>
      </c>
      <c r="J200" s="127"/>
      <c r="K200" s="127"/>
      <c r="L200" s="12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spans="1:26">
      <c r="A201" s="125">
        <v>189</v>
      </c>
      <c r="B201" s="124" t="s">
        <v>370</v>
      </c>
      <c r="C201" s="124" t="s">
        <v>242</v>
      </c>
      <c r="D201" s="125" t="s">
        <v>184</v>
      </c>
      <c r="E201" s="125" t="s">
        <v>96</v>
      </c>
      <c r="F201" s="125" t="s">
        <v>88</v>
      </c>
      <c r="G201" s="166">
        <v>28241</v>
      </c>
      <c r="H201" s="124" t="s">
        <v>127</v>
      </c>
      <c r="I201" s="167">
        <v>6.1805555555555563E-3</v>
      </c>
      <c r="J201" s="127"/>
      <c r="K201" s="127"/>
      <c r="L201" s="12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spans="1:26">
      <c r="A202" s="125">
        <v>190</v>
      </c>
      <c r="B202" s="124" t="s">
        <v>372</v>
      </c>
      <c r="C202" s="124" t="s">
        <v>373</v>
      </c>
      <c r="D202" s="125" t="s">
        <v>123</v>
      </c>
      <c r="E202" s="125" t="s">
        <v>101</v>
      </c>
      <c r="F202" s="125" t="s">
        <v>102</v>
      </c>
      <c r="G202" s="166">
        <v>27519</v>
      </c>
      <c r="H202" s="124" t="s">
        <v>109</v>
      </c>
      <c r="I202" s="167">
        <v>1.7766203703703704E-2</v>
      </c>
      <c r="J202" s="127"/>
      <c r="K202" s="127"/>
      <c r="L202" s="12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spans="1:26">
      <c r="A203" s="125">
        <v>191</v>
      </c>
      <c r="B203" s="124" t="s">
        <v>374</v>
      </c>
      <c r="C203" s="124" t="s">
        <v>375</v>
      </c>
      <c r="D203" s="125" t="s">
        <v>184</v>
      </c>
      <c r="E203" s="125" t="s">
        <v>96</v>
      </c>
      <c r="F203" s="125" t="s">
        <v>102</v>
      </c>
      <c r="G203" s="166">
        <v>27978</v>
      </c>
      <c r="H203" s="124" t="s">
        <v>127</v>
      </c>
      <c r="I203" s="167">
        <v>1.0231481481481482E-2</v>
      </c>
      <c r="J203" s="127"/>
      <c r="K203" s="127"/>
      <c r="L203" s="12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spans="1:26">
      <c r="A204" s="125">
        <v>192</v>
      </c>
      <c r="B204" s="124" t="s">
        <v>376</v>
      </c>
      <c r="C204" s="124" t="s">
        <v>377</v>
      </c>
      <c r="D204" s="125" t="s">
        <v>112</v>
      </c>
      <c r="E204" s="125" t="s">
        <v>96</v>
      </c>
      <c r="F204" s="125" t="s">
        <v>88</v>
      </c>
      <c r="G204" s="166">
        <v>27832</v>
      </c>
      <c r="H204" s="124" t="s">
        <v>92</v>
      </c>
      <c r="I204" s="167">
        <v>6.7361111111111103E-3</v>
      </c>
      <c r="J204" s="127"/>
      <c r="K204" s="127"/>
      <c r="L204" s="12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spans="1:26">
      <c r="A205" s="125">
        <v>193</v>
      </c>
      <c r="B205" s="124" t="s">
        <v>378</v>
      </c>
      <c r="C205" s="124" t="s">
        <v>162</v>
      </c>
      <c r="D205" s="125" t="s">
        <v>91</v>
      </c>
      <c r="E205" s="125" t="s">
        <v>87</v>
      </c>
      <c r="F205" s="125" t="s">
        <v>88</v>
      </c>
      <c r="G205" s="166">
        <v>27799</v>
      </c>
      <c r="H205" s="124" t="s">
        <v>92</v>
      </c>
      <c r="I205" s="167">
        <v>7.9861111111111122E-3</v>
      </c>
      <c r="J205" s="127"/>
      <c r="K205" s="127"/>
      <c r="L205" s="12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spans="1:26">
      <c r="A206" s="125">
        <v>194</v>
      </c>
      <c r="B206" s="124" t="s">
        <v>378</v>
      </c>
      <c r="C206" s="124" t="s">
        <v>379</v>
      </c>
      <c r="D206" s="125" t="s">
        <v>91</v>
      </c>
      <c r="E206" s="125" t="s">
        <v>87</v>
      </c>
      <c r="F206" s="125" t="s">
        <v>102</v>
      </c>
      <c r="G206" s="166">
        <v>27802</v>
      </c>
      <c r="H206" s="124" t="s">
        <v>92</v>
      </c>
      <c r="I206" s="167">
        <v>8.9467592592592585E-3</v>
      </c>
      <c r="J206" s="127"/>
      <c r="K206" s="127"/>
      <c r="L206" s="12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spans="1:26">
      <c r="A207" s="125">
        <v>195</v>
      </c>
      <c r="B207" s="124" t="s">
        <v>380</v>
      </c>
      <c r="C207" s="124" t="s">
        <v>120</v>
      </c>
      <c r="D207" s="125" t="s">
        <v>116</v>
      </c>
      <c r="E207" s="125" t="s">
        <v>87</v>
      </c>
      <c r="F207" s="125" t="s">
        <v>88</v>
      </c>
      <c r="G207" s="166">
        <v>27383</v>
      </c>
      <c r="H207" s="124" t="s">
        <v>89</v>
      </c>
      <c r="I207" s="167">
        <v>7.1527777777777787E-3</v>
      </c>
      <c r="J207" s="127"/>
      <c r="K207" s="127"/>
      <c r="L207" s="12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pans="1:26">
      <c r="A208" s="125">
        <v>196</v>
      </c>
      <c r="B208" s="124" t="s">
        <v>380</v>
      </c>
      <c r="C208" s="124" t="s">
        <v>162</v>
      </c>
      <c r="D208" s="125" t="s">
        <v>141</v>
      </c>
      <c r="E208" s="125" t="s">
        <v>87</v>
      </c>
      <c r="F208" s="125" t="s">
        <v>88</v>
      </c>
      <c r="G208" s="166">
        <v>27602</v>
      </c>
      <c r="H208" s="124" t="s">
        <v>92</v>
      </c>
      <c r="I208" s="167">
        <v>9.780092592592592E-3</v>
      </c>
      <c r="J208" s="127"/>
      <c r="K208" s="127"/>
      <c r="L208" s="12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pans="1:26">
      <c r="A209" s="125">
        <v>197</v>
      </c>
      <c r="B209" s="124" t="s">
        <v>381</v>
      </c>
      <c r="C209" s="124" t="s">
        <v>382</v>
      </c>
      <c r="D209" s="125" t="s">
        <v>86</v>
      </c>
      <c r="E209" s="125" t="s">
        <v>87</v>
      </c>
      <c r="F209" s="125" t="s">
        <v>102</v>
      </c>
      <c r="G209" s="166">
        <v>28070</v>
      </c>
      <c r="H209" s="124" t="s">
        <v>89</v>
      </c>
      <c r="I209" s="167">
        <v>9.3749999999999997E-3</v>
      </c>
      <c r="J209" s="127"/>
      <c r="K209" s="127"/>
      <c r="L209" s="12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spans="1:26">
      <c r="A210" s="125">
        <v>198</v>
      </c>
      <c r="B210" s="124" t="s">
        <v>383</v>
      </c>
      <c r="C210" s="124" t="s">
        <v>384</v>
      </c>
      <c r="D210" s="125" t="s">
        <v>134</v>
      </c>
      <c r="E210" s="125" t="s">
        <v>87</v>
      </c>
      <c r="F210" s="125" t="s">
        <v>102</v>
      </c>
      <c r="G210" s="166">
        <v>27762</v>
      </c>
      <c r="H210" s="124" t="s">
        <v>127</v>
      </c>
      <c r="I210" s="167">
        <v>1.8749999999999999E-2</v>
      </c>
      <c r="J210" s="127"/>
      <c r="K210" s="127"/>
      <c r="L210" s="12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spans="1:26">
      <c r="A211" s="125">
        <v>199</v>
      </c>
      <c r="B211" s="124" t="s">
        <v>385</v>
      </c>
      <c r="C211" s="124" t="s">
        <v>192</v>
      </c>
      <c r="D211" s="125" t="s">
        <v>108</v>
      </c>
      <c r="E211" s="125" t="s">
        <v>87</v>
      </c>
      <c r="F211" s="125" t="s">
        <v>102</v>
      </c>
      <c r="G211" s="166">
        <v>27489</v>
      </c>
      <c r="H211" s="124" t="s">
        <v>109</v>
      </c>
      <c r="I211" s="167">
        <v>1.0416666666666666E-2</v>
      </c>
      <c r="J211" s="127"/>
      <c r="K211" s="127"/>
      <c r="L211" s="12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pans="1:26">
      <c r="A212" s="125">
        <v>200</v>
      </c>
      <c r="B212" s="124" t="s">
        <v>386</v>
      </c>
      <c r="C212" s="124" t="s">
        <v>170</v>
      </c>
      <c r="D212" s="125" t="s">
        <v>136</v>
      </c>
      <c r="E212" s="125" t="s">
        <v>87</v>
      </c>
      <c r="F212" s="125" t="s">
        <v>88</v>
      </c>
      <c r="G212" s="166">
        <v>27599</v>
      </c>
      <c r="H212" s="124" t="s">
        <v>127</v>
      </c>
      <c r="I212" s="167">
        <v>5.9606481481481489E-3</v>
      </c>
      <c r="J212" s="127"/>
      <c r="K212" s="127"/>
      <c r="L212" s="12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pans="1:26">
      <c r="A213" s="125">
        <v>201</v>
      </c>
      <c r="B213" s="124" t="s">
        <v>387</v>
      </c>
      <c r="C213" s="124" t="s">
        <v>160</v>
      </c>
      <c r="D213" s="125" t="s">
        <v>126</v>
      </c>
      <c r="E213" s="125" t="s">
        <v>87</v>
      </c>
      <c r="F213" s="125" t="s">
        <v>102</v>
      </c>
      <c r="G213" s="166">
        <v>28020</v>
      </c>
      <c r="H213" s="124" t="s">
        <v>127</v>
      </c>
      <c r="I213" s="167">
        <v>8.4953703703703701E-3</v>
      </c>
      <c r="J213" s="127"/>
      <c r="K213" s="127"/>
      <c r="L213" s="12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spans="1:26">
      <c r="A214" s="125">
        <v>202</v>
      </c>
      <c r="B214" s="124" t="s">
        <v>388</v>
      </c>
      <c r="C214" s="124" t="s">
        <v>389</v>
      </c>
      <c r="D214" s="125" t="s">
        <v>100</v>
      </c>
      <c r="E214" s="125" t="s">
        <v>101</v>
      </c>
      <c r="F214" s="125" t="s">
        <v>88</v>
      </c>
      <c r="G214" s="166">
        <v>28287</v>
      </c>
      <c r="H214" s="124" t="s">
        <v>89</v>
      </c>
      <c r="I214" s="167">
        <v>6.4814814814814813E-3</v>
      </c>
      <c r="J214" s="127"/>
      <c r="K214" s="127"/>
      <c r="L214" s="12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spans="1:26">
      <c r="A215" s="125">
        <v>203</v>
      </c>
      <c r="B215" s="124" t="s">
        <v>390</v>
      </c>
      <c r="C215" s="124" t="s">
        <v>391</v>
      </c>
      <c r="D215" s="125" t="s">
        <v>116</v>
      </c>
      <c r="E215" s="125" t="s">
        <v>87</v>
      </c>
      <c r="F215" s="125" t="s">
        <v>102</v>
      </c>
      <c r="G215" s="166">
        <v>27361</v>
      </c>
      <c r="H215" s="124" t="s">
        <v>89</v>
      </c>
      <c r="I215" s="167">
        <v>1.4988425925925926E-2</v>
      </c>
      <c r="J215" s="127"/>
      <c r="K215" s="127"/>
      <c r="L215" s="12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spans="1:26">
      <c r="A216" s="125">
        <v>204</v>
      </c>
      <c r="B216" s="124" t="s">
        <v>392</v>
      </c>
      <c r="C216" s="124" t="s">
        <v>345</v>
      </c>
      <c r="D216" s="125" t="s">
        <v>141</v>
      </c>
      <c r="E216" s="125" t="s">
        <v>87</v>
      </c>
      <c r="F216" s="125" t="s">
        <v>88</v>
      </c>
      <c r="G216" s="166">
        <v>27646</v>
      </c>
      <c r="H216" s="124" t="s">
        <v>92</v>
      </c>
      <c r="I216" s="167">
        <v>7.6041666666666662E-3</v>
      </c>
      <c r="J216" s="127"/>
      <c r="K216" s="127"/>
      <c r="L216" s="12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pans="1:26">
      <c r="A217" s="125">
        <v>205</v>
      </c>
      <c r="B217" s="124" t="s">
        <v>393</v>
      </c>
      <c r="C217" s="124" t="s">
        <v>394</v>
      </c>
      <c r="D217" s="125" t="s">
        <v>155</v>
      </c>
      <c r="E217" s="125" t="s">
        <v>87</v>
      </c>
      <c r="F217" s="125" t="s">
        <v>102</v>
      </c>
      <c r="G217" s="166">
        <v>27910</v>
      </c>
      <c r="H217" s="124" t="s">
        <v>89</v>
      </c>
      <c r="I217" s="167">
        <v>8.9699074074074073E-3</v>
      </c>
      <c r="J217" s="127"/>
      <c r="K217" s="127"/>
      <c r="L217" s="12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spans="1:26">
      <c r="A218" s="125">
        <v>206</v>
      </c>
      <c r="B218" s="124" t="s">
        <v>395</v>
      </c>
      <c r="C218" s="124" t="s">
        <v>162</v>
      </c>
      <c r="D218" s="125" t="s">
        <v>155</v>
      </c>
      <c r="E218" s="125" t="s">
        <v>87</v>
      </c>
      <c r="F218" s="125" t="s">
        <v>88</v>
      </c>
      <c r="G218" s="166">
        <v>28022</v>
      </c>
      <c r="H218" s="124" t="s">
        <v>89</v>
      </c>
      <c r="I218" s="167">
        <v>6.4583333333333333E-3</v>
      </c>
      <c r="J218" s="127"/>
      <c r="K218" s="127"/>
      <c r="L218" s="12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spans="1:26">
      <c r="A219" s="125">
        <v>207</v>
      </c>
      <c r="B219" s="124" t="s">
        <v>396</v>
      </c>
      <c r="C219" s="124" t="s">
        <v>341</v>
      </c>
      <c r="D219" s="125" t="s">
        <v>184</v>
      </c>
      <c r="E219" s="125" t="s">
        <v>96</v>
      </c>
      <c r="F219" s="125" t="s">
        <v>102</v>
      </c>
      <c r="G219" s="166">
        <v>28394</v>
      </c>
      <c r="H219" s="124" t="s">
        <v>127</v>
      </c>
      <c r="I219" s="167">
        <v>8.0439814814814818E-3</v>
      </c>
      <c r="J219" s="127"/>
      <c r="K219" s="127"/>
      <c r="L219" s="12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spans="1:26">
      <c r="A220" s="125">
        <v>208</v>
      </c>
      <c r="B220" s="124" t="s">
        <v>397</v>
      </c>
      <c r="C220" s="124" t="s">
        <v>398</v>
      </c>
      <c r="D220" s="125" t="s">
        <v>134</v>
      </c>
      <c r="E220" s="125" t="s">
        <v>87</v>
      </c>
      <c r="F220" s="125" t="s">
        <v>102</v>
      </c>
      <c r="G220" s="166">
        <v>27534</v>
      </c>
      <c r="H220" s="124" t="s">
        <v>127</v>
      </c>
      <c r="I220" s="167">
        <v>8.9236111111111113E-3</v>
      </c>
      <c r="J220" s="127"/>
      <c r="K220" s="127"/>
      <c r="L220" s="12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spans="1:26">
      <c r="A221" s="125">
        <v>209</v>
      </c>
      <c r="B221" s="124" t="s">
        <v>399</v>
      </c>
      <c r="C221" s="124" t="s">
        <v>173</v>
      </c>
      <c r="D221" s="125" t="s">
        <v>134</v>
      </c>
      <c r="E221" s="125" t="s">
        <v>87</v>
      </c>
      <c r="F221" s="125" t="s">
        <v>102</v>
      </c>
      <c r="G221" s="166">
        <v>27375</v>
      </c>
      <c r="H221" s="124" t="s">
        <v>127</v>
      </c>
      <c r="I221" s="167">
        <v>9.0856481481481483E-3</v>
      </c>
      <c r="J221" s="127"/>
      <c r="K221" s="127"/>
      <c r="L221" s="12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spans="1:26">
      <c r="A222" s="125">
        <v>210</v>
      </c>
      <c r="B222" s="124" t="s">
        <v>400</v>
      </c>
      <c r="C222" s="124" t="s">
        <v>215</v>
      </c>
      <c r="D222" s="125" t="s">
        <v>91</v>
      </c>
      <c r="E222" s="125" t="s">
        <v>87</v>
      </c>
      <c r="F222" s="125" t="s">
        <v>102</v>
      </c>
      <c r="G222" s="166">
        <v>27661</v>
      </c>
      <c r="H222" s="124" t="s">
        <v>92</v>
      </c>
      <c r="I222" s="167">
        <v>1.2037037037037035E-2</v>
      </c>
      <c r="J222" s="127"/>
      <c r="K222" s="127"/>
      <c r="L222" s="12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spans="1:26">
      <c r="A223" s="125">
        <v>211</v>
      </c>
      <c r="B223" s="124" t="s">
        <v>400</v>
      </c>
      <c r="C223" s="124" t="s">
        <v>118</v>
      </c>
      <c r="D223" s="125" t="s">
        <v>105</v>
      </c>
      <c r="E223" s="125" t="s">
        <v>96</v>
      </c>
      <c r="F223" s="125" t="s">
        <v>102</v>
      </c>
      <c r="G223" s="166">
        <v>27778</v>
      </c>
      <c r="H223" s="124" t="s">
        <v>92</v>
      </c>
      <c r="I223" s="167">
        <v>1.40625E-2</v>
      </c>
      <c r="J223" s="127"/>
      <c r="K223" s="127"/>
      <c r="L223" s="12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spans="1:26">
      <c r="A224" s="125">
        <v>212</v>
      </c>
      <c r="B224" s="124" t="s">
        <v>400</v>
      </c>
      <c r="C224" s="124" t="s">
        <v>181</v>
      </c>
      <c r="D224" s="125" t="s">
        <v>91</v>
      </c>
      <c r="E224" s="125" t="s">
        <v>87</v>
      </c>
      <c r="F224" s="125" t="s">
        <v>102</v>
      </c>
      <c r="G224" s="166">
        <v>27774</v>
      </c>
      <c r="H224" s="124" t="s">
        <v>92</v>
      </c>
      <c r="I224" s="167">
        <v>8.8773148148148153E-3</v>
      </c>
      <c r="J224" s="127"/>
      <c r="K224" s="127"/>
      <c r="L224" s="12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spans="1:26">
      <c r="A225" s="125">
        <v>213</v>
      </c>
      <c r="B225" s="124" t="s">
        <v>401</v>
      </c>
      <c r="C225" s="124" t="s">
        <v>286</v>
      </c>
      <c r="D225" s="125" t="s">
        <v>100</v>
      </c>
      <c r="E225" s="125" t="s">
        <v>101</v>
      </c>
      <c r="F225" s="125" t="s">
        <v>102</v>
      </c>
      <c r="G225" s="166">
        <v>28379</v>
      </c>
      <c r="H225" s="124" t="s">
        <v>89</v>
      </c>
      <c r="I225" s="167">
        <v>7.5694444444444446E-3</v>
      </c>
      <c r="J225" s="127"/>
      <c r="K225" s="127"/>
      <c r="L225" s="12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spans="1:26">
      <c r="A226" s="125">
        <v>214</v>
      </c>
      <c r="B226" s="124" t="s">
        <v>402</v>
      </c>
      <c r="C226" s="124" t="s">
        <v>403</v>
      </c>
      <c r="D226" s="125" t="s">
        <v>136</v>
      </c>
      <c r="E226" s="125" t="s">
        <v>87</v>
      </c>
      <c r="F226" s="125" t="s">
        <v>102</v>
      </c>
      <c r="G226" s="166">
        <v>27521</v>
      </c>
      <c r="H226" s="124" t="s">
        <v>127</v>
      </c>
      <c r="I226" s="167">
        <v>9.0277777777777787E-3</v>
      </c>
      <c r="J226" s="127"/>
      <c r="K226" s="127"/>
      <c r="L226" s="12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spans="1:26">
      <c r="A227" s="125">
        <v>215</v>
      </c>
      <c r="B227" s="124" t="s">
        <v>404</v>
      </c>
      <c r="C227" s="124" t="s">
        <v>405</v>
      </c>
      <c r="D227" s="125" t="s">
        <v>136</v>
      </c>
      <c r="E227" s="125" t="s">
        <v>87</v>
      </c>
      <c r="F227" s="125" t="s">
        <v>102</v>
      </c>
      <c r="G227" s="166">
        <v>27833</v>
      </c>
      <c r="H227" s="124" t="s">
        <v>127</v>
      </c>
      <c r="I227" s="167">
        <v>1.0416666666666666E-2</v>
      </c>
      <c r="J227" s="127"/>
      <c r="K227" s="127"/>
      <c r="L227" s="12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spans="1:26">
      <c r="A228" s="125">
        <v>216</v>
      </c>
      <c r="B228" s="124" t="s">
        <v>406</v>
      </c>
      <c r="C228" s="124" t="s">
        <v>120</v>
      </c>
      <c r="D228" s="125" t="s">
        <v>86</v>
      </c>
      <c r="E228" s="125" t="s">
        <v>87</v>
      </c>
      <c r="F228" s="125" t="s">
        <v>88</v>
      </c>
      <c r="G228" s="166">
        <v>28212</v>
      </c>
      <c r="H228" s="124" t="s">
        <v>89</v>
      </c>
      <c r="I228" s="167">
        <v>5.7870370370370376E-3</v>
      </c>
      <c r="J228" s="127"/>
      <c r="K228" s="127"/>
      <c r="L228" s="12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spans="1:26">
      <c r="A229" s="125">
        <v>217</v>
      </c>
      <c r="B229" s="124" t="s">
        <v>407</v>
      </c>
      <c r="C229" s="124" t="s">
        <v>227</v>
      </c>
      <c r="D229" s="125" t="s">
        <v>86</v>
      </c>
      <c r="E229" s="125" t="s">
        <v>87</v>
      </c>
      <c r="F229" s="125" t="s">
        <v>88</v>
      </c>
      <c r="G229" s="166">
        <v>28218</v>
      </c>
      <c r="H229" s="124" t="s">
        <v>89</v>
      </c>
      <c r="I229" s="167">
        <v>5.7870370370370376E-3</v>
      </c>
      <c r="J229" s="127"/>
      <c r="K229" s="127"/>
      <c r="L229" s="12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spans="1:26">
      <c r="A230" s="125">
        <v>218</v>
      </c>
      <c r="B230" s="124" t="s">
        <v>408</v>
      </c>
      <c r="C230" s="124" t="s">
        <v>361</v>
      </c>
      <c r="D230" s="125" t="s">
        <v>136</v>
      </c>
      <c r="E230" s="125" t="s">
        <v>87</v>
      </c>
      <c r="F230" s="125" t="s">
        <v>102</v>
      </c>
      <c r="G230" s="166">
        <v>27904</v>
      </c>
      <c r="H230" s="124" t="s">
        <v>127</v>
      </c>
      <c r="I230" s="167">
        <v>6.9444444444444441E-3</v>
      </c>
      <c r="J230" s="127"/>
      <c r="K230" s="127"/>
      <c r="L230" s="12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spans="1:26">
      <c r="A231" s="125">
        <v>219</v>
      </c>
      <c r="B231" s="124" t="s">
        <v>409</v>
      </c>
      <c r="C231" s="124" t="s">
        <v>410</v>
      </c>
      <c r="D231" s="125" t="s">
        <v>100</v>
      </c>
      <c r="E231" s="125" t="s">
        <v>101</v>
      </c>
      <c r="F231" s="125" t="s">
        <v>102</v>
      </c>
      <c r="G231" s="166">
        <v>28379</v>
      </c>
      <c r="H231" s="124" t="s">
        <v>89</v>
      </c>
      <c r="I231" s="167">
        <v>1.105324074074074E-2</v>
      </c>
      <c r="J231" s="127"/>
      <c r="K231" s="127"/>
      <c r="L231" s="12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spans="1:26">
      <c r="A232" s="125">
        <v>220</v>
      </c>
      <c r="B232" s="124" t="s">
        <v>409</v>
      </c>
      <c r="C232" s="124" t="s">
        <v>174</v>
      </c>
      <c r="D232" s="125" t="s">
        <v>151</v>
      </c>
      <c r="E232" s="125" t="s">
        <v>87</v>
      </c>
      <c r="F232" s="125" t="s">
        <v>102</v>
      </c>
      <c r="G232" s="166">
        <v>27428</v>
      </c>
      <c r="H232" s="124" t="s">
        <v>109</v>
      </c>
      <c r="I232" s="167">
        <v>8.819444444444444E-3</v>
      </c>
      <c r="J232" s="127"/>
      <c r="K232" s="127"/>
      <c r="L232" s="12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spans="1:26">
      <c r="A233" s="125">
        <v>221</v>
      </c>
      <c r="B233" s="124" t="s">
        <v>411</v>
      </c>
      <c r="C233" s="124" t="s">
        <v>363</v>
      </c>
      <c r="D233" s="125" t="s">
        <v>126</v>
      </c>
      <c r="E233" s="125" t="s">
        <v>87</v>
      </c>
      <c r="F233" s="125" t="s">
        <v>88</v>
      </c>
      <c r="G233" s="166">
        <v>28347</v>
      </c>
      <c r="H233" s="124" t="s">
        <v>127</v>
      </c>
      <c r="I233" s="167">
        <v>5.9606481481481489E-3</v>
      </c>
      <c r="J233" s="127"/>
      <c r="K233" s="127"/>
      <c r="L233" s="12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spans="1:26">
      <c r="A234" s="125">
        <v>222</v>
      </c>
      <c r="B234" s="124" t="s">
        <v>411</v>
      </c>
      <c r="C234" s="124" t="s">
        <v>173</v>
      </c>
      <c r="D234" s="125" t="s">
        <v>105</v>
      </c>
      <c r="E234" s="125" t="s">
        <v>96</v>
      </c>
      <c r="F234" s="125" t="s">
        <v>102</v>
      </c>
      <c r="G234" s="166">
        <v>28344</v>
      </c>
      <c r="H234" s="124" t="s">
        <v>92</v>
      </c>
      <c r="I234" s="167">
        <v>1.3055555555555556E-2</v>
      </c>
      <c r="J234" s="127"/>
      <c r="K234" s="127"/>
      <c r="L234" s="12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spans="1:26">
      <c r="A235" s="125">
        <v>223</v>
      </c>
      <c r="B235" s="124" t="s">
        <v>411</v>
      </c>
      <c r="C235" s="124" t="s">
        <v>209</v>
      </c>
      <c r="D235" s="125" t="s">
        <v>126</v>
      </c>
      <c r="E235" s="125" t="s">
        <v>87</v>
      </c>
      <c r="F235" s="125" t="s">
        <v>88</v>
      </c>
      <c r="G235" s="166">
        <v>27873</v>
      </c>
      <c r="H235" s="124" t="s">
        <v>127</v>
      </c>
      <c r="I235" s="167">
        <v>9.0393518518518522E-3</v>
      </c>
      <c r="J235" s="127"/>
      <c r="K235" s="127"/>
      <c r="L235" s="12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spans="1:26">
      <c r="A236" s="125">
        <v>224</v>
      </c>
      <c r="B236" s="124" t="s">
        <v>411</v>
      </c>
      <c r="C236" s="124" t="s">
        <v>242</v>
      </c>
      <c r="D236" s="125" t="s">
        <v>126</v>
      </c>
      <c r="E236" s="125" t="s">
        <v>87</v>
      </c>
      <c r="F236" s="125" t="s">
        <v>88</v>
      </c>
      <c r="G236" s="166">
        <v>28072</v>
      </c>
      <c r="H236" s="124" t="s">
        <v>127</v>
      </c>
      <c r="I236" s="167">
        <v>8.0439814814814818E-3</v>
      </c>
      <c r="J236" s="127"/>
      <c r="K236" s="127"/>
      <c r="L236" s="12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spans="1:26">
      <c r="A237" s="125">
        <v>225</v>
      </c>
      <c r="B237" s="124" t="s">
        <v>411</v>
      </c>
      <c r="C237" s="124" t="s">
        <v>412</v>
      </c>
      <c r="D237" s="125" t="s">
        <v>126</v>
      </c>
      <c r="E237" s="125" t="s">
        <v>87</v>
      </c>
      <c r="F237" s="125" t="s">
        <v>102</v>
      </c>
      <c r="G237" s="166">
        <v>28238</v>
      </c>
      <c r="H237" s="124" t="s">
        <v>127</v>
      </c>
      <c r="I237" s="167">
        <v>8.1250000000000003E-3</v>
      </c>
      <c r="J237" s="127"/>
      <c r="K237" s="127"/>
      <c r="L237" s="12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spans="1:26">
      <c r="A238" s="125">
        <v>226</v>
      </c>
      <c r="B238" s="124" t="s">
        <v>413</v>
      </c>
      <c r="C238" s="124" t="s">
        <v>215</v>
      </c>
      <c r="D238" s="125" t="s">
        <v>100</v>
      </c>
      <c r="E238" s="125" t="s">
        <v>101</v>
      </c>
      <c r="F238" s="125" t="s">
        <v>102</v>
      </c>
      <c r="G238" s="166">
        <v>28409</v>
      </c>
      <c r="H238" s="124" t="s">
        <v>89</v>
      </c>
      <c r="I238" s="167">
        <v>8.4606481481481494E-3</v>
      </c>
      <c r="J238" s="127"/>
      <c r="K238" s="127"/>
      <c r="L238" s="12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spans="1:26">
      <c r="A239" s="125">
        <v>227</v>
      </c>
      <c r="B239" s="124" t="s">
        <v>414</v>
      </c>
      <c r="C239" s="124" t="s">
        <v>227</v>
      </c>
      <c r="D239" s="125" t="s">
        <v>184</v>
      </c>
      <c r="E239" s="125" t="s">
        <v>96</v>
      </c>
      <c r="F239" s="125" t="s">
        <v>88</v>
      </c>
      <c r="G239" s="166">
        <v>28367</v>
      </c>
      <c r="H239" s="124" t="s">
        <v>127</v>
      </c>
      <c r="I239" s="167">
        <v>5.6018518518518518E-3</v>
      </c>
      <c r="J239" s="127"/>
      <c r="K239" s="127"/>
      <c r="L239" s="12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spans="1:26">
      <c r="A240" s="125">
        <v>228</v>
      </c>
      <c r="B240" s="124" t="s">
        <v>415</v>
      </c>
      <c r="C240" s="124" t="s">
        <v>416</v>
      </c>
      <c r="D240" s="125" t="s">
        <v>112</v>
      </c>
      <c r="E240" s="125" t="s">
        <v>96</v>
      </c>
      <c r="F240" s="125" t="s">
        <v>88</v>
      </c>
      <c r="G240" s="166">
        <v>28424</v>
      </c>
      <c r="H240" s="124" t="s">
        <v>92</v>
      </c>
      <c r="I240" s="167">
        <v>6.1342592592592594E-3</v>
      </c>
      <c r="J240" s="127"/>
      <c r="K240" s="127"/>
      <c r="L240" s="12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spans="1:26">
      <c r="A241" s="125">
        <v>229</v>
      </c>
      <c r="B241" s="124" t="s">
        <v>417</v>
      </c>
      <c r="C241" s="124" t="s">
        <v>186</v>
      </c>
      <c r="D241" s="125" t="s">
        <v>86</v>
      </c>
      <c r="E241" s="125" t="s">
        <v>87</v>
      </c>
      <c r="F241" s="125" t="s">
        <v>102</v>
      </c>
      <c r="G241" s="166">
        <v>28304</v>
      </c>
      <c r="H241" s="124" t="s">
        <v>89</v>
      </c>
      <c r="I241" s="167">
        <v>1.0023148148148147E-2</v>
      </c>
      <c r="J241" s="127"/>
      <c r="K241" s="127"/>
      <c r="L241" s="12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spans="1:26">
      <c r="A242" s="125">
        <v>230</v>
      </c>
      <c r="B242" s="124" t="s">
        <v>417</v>
      </c>
      <c r="C242" s="124" t="s">
        <v>236</v>
      </c>
      <c r="D242" s="125" t="s">
        <v>108</v>
      </c>
      <c r="E242" s="125" t="s">
        <v>87</v>
      </c>
      <c r="F242" s="125" t="s">
        <v>88</v>
      </c>
      <c r="G242" s="166">
        <v>27834</v>
      </c>
      <c r="H242" s="124" t="s">
        <v>109</v>
      </c>
      <c r="I242" s="167">
        <v>6.7708333333333336E-3</v>
      </c>
      <c r="J242" s="127"/>
      <c r="K242" s="127"/>
      <c r="L242" s="12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spans="1:26">
      <c r="A243" s="125">
        <v>231</v>
      </c>
      <c r="B243" s="124" t="s">
        <v>417</v>
      </c>
      <c r="C243" s="124" t="s">
        <v>266</v>
      </c>
      <c r="D243" s="125" t="s">
        <v>112</v>
      </c>
      <c r="E243" s="125" t="s">
        <v>96</v>
      </c>
      <c r="F243" s="125" t="s">
        <v>102</v>
      </c>
      <c r="G243" s="166">
        <v>28169</v>
      </c>
      <c r="H243" s="124" t="s">
        <v>92</v>
      </c>
      <c r="I243" s="167">
        <v>8.4027777777777781E-3</v>
      </c>
      <c r="J243" s="127"/>
      <c r="K243" s="127"/>
      <c r="L243" s="12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spans="1:26">
      <c r="A244" s="125">
        <v>232</v>
      </c>
      <c r="B244" s="124" t="s">
        <v>418</v>
      </c>
      <c r="C244" s="124" t="s">
        <v>178</v>
      </c>
      <c r="D244" s="125" t="s">
        <v>141</v>
      </c>
      <c r="E244" s="125" t="s">
        <v>87</v>
      </c>
      <c r="F244" s="125" t="s">
        <v>88</v>
      </c>
      <c r="G244" s="166">
        <v>27510</v>
      </c>
      <c r="H244" s="124" t="s">
        <v>92</v>
      </c>
      <c r="I244" s="167">
        <v>6.7708333333333336E-3</v>
      </c>
      <c r="J244" s="127"/>
      <c r="K244" s="127"/>
      <c r="L244" s="12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spans="1:26">
      <c r="A245" s="125">
        <v>233</v>
      </c>
      <c r="B245" s="124" t="s">
        <v>419</v>
      </c>
      <c r="C245" s="124" t="s">
        <v>224</v>
      </c>
      <c r="D245" s="125" t="s">
        <v>126</v>
      </c>
      <c r="E245" s="125" t="s">
        <v>87</v>
      </c>
      <c r="F245" s="125" t="s">
        <v>88</v>
      </c>
      <c r="G245" s="166">
        <v>28243</v>
      </c>
      <c r="H245" s="124" t="s">
        <v>127</v>
      </c>
      <c r="I245" s="167">
        <v>7.3495370370370372E-3</v>
      </c>
      <c r="J245" s="127"/>
      <c r="K245" s="127"/>
      <c r="L245" s="12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spans="1:26">
      <c r="A246" s="125">
        <v>234</v>
      </c>
      <c r="B246" s="124" t="s">
        <v>419</v>
      </c>
      <c r="C246" s="124" t="s">
        <v>377</v>
      </c>
      <c r="D246" s="125" t="s">
        <v>91</v>
      </c>
      <c r="E246" s="125" t="s">
        <v>87</v>
      </c>
      <c r="F246" s="125" t="s">
        <v>88</v>
      </c>
      <c r="G246" s="166">
        <v>27461</v>
      </c>
      <c r="H246" s="124" t="s">
        <v>92</v>
      </c>
      <c r="I246" s="167">
        <v>6.076388888888889E-3</v>
      </c>
      <c r="J246" s="127"/>
      <c r="K246" s="127"/>
      <c r="L246" s="12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spans="1:26">
      <c r="A247" s="125">
        <v>235</v>
      </c>
      <c r="B247" s="124" t="s">
        <v>420</v>
      </c>
      <c r="C247" s="124" t="s">
        <v>421</v>
      </c>
      <c r="D247" s="125" t="s">
        <v>184</v>
      </c>
      <c r="E247" s="125" t="s">
        <v>96</v>
      </c>
      <c r="F247" s="125" t="s">
        <v>88</v>
      </c>
      <c r="G247" s="166">
        <v>26031</v>
      </c>
      <c r="H247" s="124" t="s">
        <v>127</v>
      </c>
      <c r="I247" s="167">
        <v>7.9282407407407409E-3</v>
      </c>
      <c r="J247" s="127"/>
      <c r="K247" s="127"/>
      <c r="L247" s="12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spans="1:26">
      <c r="A248" s="125">
        <v>236</v>
      </c>
      <c r="B248" s="124" t="s">
        <v>420</v>
      </c>
      <c r="C248" s="124" t="s">
        <v>422</v>
      </c>
      <c r="D248" s="125" t="s">
        <v>86</v>
      </c>
      <c r="E248" s="125" t="s">
        <v>87</v>
      </c>
      <c r="F248" s="125" t="s">
        <v>88</v>
      </c>
      <c r="G248" s="166">
        <v>28147</v>
      </c>
      <c r="H248" s="124" t="s">
        <v>89</v>
      </c>
      <c r="I248" s="167">
        <v>6.4004629629629628E-3</v>
      </c>
      <c r="J248" s="127"/>
      <c r="K248" s="127"/>
      <c r="L248" s="12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spans="1:26">
      <c r="A249" s="125">
        <v>237</v>
      </c>
      <c r="B249" s="124" t="s">
        <v>420</v>
      </c>
      <c r="C249" s="124" t="s">
        <v>423</v>
      </c>
      <c r="D249" s="125" t="s">
        <v>184</v>
      </c>
      <c r="E249" s="125" t="s">
        <v>96</v>
      </c>
      <c r="F249" s="125" t="s">
        <v>88</v>
      </c>
      <c r="G249" s="166">
        <v>28474</v>
      </c>
      <c r="H249" s="124" t="s">
        <v>127</v>
      </c>
      <c r="I249" s="167">
        <v>7.9282407407407409E-3</v>
      </c>
      <c r="J249" s="127"/>
      <c r="K249" s="127"/>
      <c r="L249" s="12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spans="1:26">
      <c r="A250" s="125">
        <v>238</v>
      </c>
      <c r="B250" s="124" t="s">
        <v>424</v>
      </c>
      <c r="C250" s="124" t="s">
        <v>122</v>
      </c>
      <c r="D250" s="125" t="s">
        <v>155</v>
      </c>
      <c r="E250" s="125" t="s">
        <v>87</v>
      </c>
      <c r="F250" s="125" t="s">
        <v>102</v>
      </c>
      <c r="G250" s="166">
        <v>27701</v>
      </c>
      <c r="H250" s="124" t="s">
        <v>89</v>
      </c>
      <c r="I250" s="167">
        <v>1.1342592592592592E-2</v>
      </c>
      <c r="J250" s="127"/>
      <c r="K250" s="127"/>
      <c r="L250" s="12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spans="1:26">
      <c r="A251" s="125">
        <v>239</v>
      </c>
      <c r="B251" s="124" t="s">
        <v>425</v>
      </c>
      <c r="C251" s="124" t="s">
        <v>426</v>
      </c>
      <c r="D251" s="125" t="s">
        <v>134</v>
      </c>
      <c r="E251" s="125" t="s">
        <v>87</v>
      </c>
      <c r="F251" s="125" t="s">
        <v>102</v>
      </c>
      <c r="G251" s="166">
        <v>26765</v>
      </c>
      <c r="H251" s="124" t="s">
        <v>127</v>
      </c>
      <c r="I251" s="167">
        <v>1.8749999999999999E-2</v>
      </c>
      <c r="J251" s="127"/>
      <c r="K251" s="127"/>
      <c r="L251" s="12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spans="1:26">
      <c r="A252" s="125">
        <v>240</v>
      </c>
      <c r="B252" s="124" t="s">
        <v>427</v>
      </c>
      <c r="C252" s="124" t="s">
        <v>428</v>
      </c>
      <c r="D252" s="125" t="s">
        <v>105</v>
      </c>
      <c r="E252" s="125" t="s">
        <v>96</v>
      </c>
      <c r="F252" s="125" t="s">
        <v>102</v>
      </c>
      <c r="G252" s="166">
        <v>27900</v>
      </c>
      <c r="H252" s="124" t="s">
        <v>92</v>
      </c>
      <c r="I252" s="167">
        <v>1.0555555555555554E-2</v>
      </c>
      <c r="J252" s="127"/>
      <c r="K252" s="127"/>
      <c r="L252" s="12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spans="1:26">
      <c r="A253" s="125">
        <v>241</v>
      </c>
      <c r="B253" s="124" t="s">
        <v>429</v>
      </c>
      <c r="C253" s="124" t="s">
        <v>430</v>
      </c>
      <c r="D253" s="125" t="s">
        <v>91</v>
      </c>
      <c r="E253" s="125" t="s">
        <v>87</v>
      </c>
      <c r="F253" s="125" t="s">
        <v>102</v>
      </c>
      <c r="G253" s="166">
        <v>27763</v>
      </c>
      <c r="H253" s="124" t="s">
        <v>92</v>
      </c>
      <c r="I253" s="167">
        <v>1.2037037037037035E-2</v>
      </c>
      <c r="J253" s="127"/>
      <c r="K253" s="127"/>
      <c r="L253" s="12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spans="1:26">
      <c r="A254" s="125">
        <v>242</v>
      </c>
      <c r="B254" s="124" t="s">
        <v>431</v>
      </c>
      <c r="C254" s="124" t="s">
        <v>255</v>
      </c>
      <c r="D254" s="125" t="s">
        <v>136</v>
      </c>
      <c r="E254" s="125" t="s">
        <v>87</v>
      </c>
      <c r="F254" s="125" t="s">
        <v>88</v>
      </c>
      <c r="G254" s="166">
        <v>27496</v>
      </c>
      <c r="H254" s="124" t="s">
        <v>127</v>
      </c>
      <c r="I254" s="167">
        <v>9.0277777777777787E-3</v>
      </c>
      <c r="J254" s="127"/>
      <c r="K254" s="127"/>
      <c r="L254" s="12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spans="1:26">
      <c r="A255" s="125">
        <v>243</v>
      </c>
      <c r="B255" s="124" t="s">
        <v>432</v>
      </c>
      <c r="C255" s="124" t="s">
        <v>164</v>
      </c>
      <c r="D255" s="125" t="s">
        <v>95</v>
      </c>
      <c r="E255" s="125" t="s">
        <v>96</v>
      </c>
      <c r="F255" s="125" t="s">
        <v>88</v>
      </c>
      <c r="G255" s="166">
        <v>27851</v>
      </c>
      <c r="H255" s="124" t="s">
        <v>97</v>
      </c>
      <c r="I255" s="167">
        <v>5.3240740740740748E-3</v>
      </c>
      <c r="J255" s="127"/>
      <c r="K255" s="127"/>
      <c r="L255" s="12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spans="1:26">
      <c r="A256" s="125">
        <v>244</v>
      </c>
      <c r="B256" s="124" t="s">
        <v>433</v>
      </c>
      <c r="C256" s="124" t="s">
        <v>213</v>
      </c>
      <c r="D256" s="125" t="s">
        <v>126</v>
      </c>
      <c r="E256" s="125" t="s">
        <v>87</v>
      </c>
      <c r="F256" s="125" t="s">
        <v>88</v>
      </c>
      <c r="G256" s="166">
        <v>28403</v>
      </c>
      <c r="H256" s="124" t="s">
        <v>127</v>
      </c>
      <c r="I256" s="167">
        <v>1.0416666666666666E-2</v>
      </c>
      <c r="J256" s="127"/>
      <c r="K256" s="127"/>
      <c r="L256" s="12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spans="1:26">
      <c r="A257" s="125">
        <v>245</v>
      </c>
      <c r="B257" s="124" t="s">
        <v>434</v>
      </c>
      <c r="C257" s="124" t="s">
        <v>345</v>
      </c>
      <c r="D257" s="125" t="s">
        <v>100</v>
      </c>
      <c r="E257" s="125" t="s">
        <v>101</v>
      </c>
      <c r="F257" s="125" t="s">
        <v>88</v>
      </c>
      <c r="G257" s="166">
        <v>28342</v>
      </c>
      <c r="H257" s="124" t="s">
        <v>89</v>
      </c>
      <c r="I257" s="167">
        <v>7.5694444444444446E-3</v>
      </c>
      <c r="J257" s="127"/>
      <c r="K257" s="127"/>
      <c r="L257" s="12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spans="1:26">
      <c r="A258" s="125">
        <v>246</v>
      </c>
      <c r="B258" s="124" t="s">
        <v>435</v>
      </c>
      <c r="C258" s="124" t="s">
        <v>436</v>
      </c>
      <c r="D258" s="125" t="s">
        <v>100</v>
      </c>
      <c r="E258" s="125" t="s">
        <v>101</v>
      </c>
      <c r="F258" s="125" t="s">
        <v>88</v>
      </c>
      <c r="G258" s="166">
        <v>27861</v>
      </c>
      <c r="H258" s="124" t="s">
        <v>89</v>
      </c>
      <c r="I258" s="167">
        <v>7.7777777777777767E-3</v>
      </c>
      <c r="J258" s="127"/>
      <c r="K258" s="127"/>
      <c r="L258" s="12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spans="1:26">
      <c r="A259" s="125">
        <v>247</v>
      </c>
      <c r="B259" s="124" t="s">
        <v>437</v>
      </c>
      <c r="C259" s="124" t="s">
        <v>231</v>
      </c>
      <c r="D259" s="125" t="s">
        <v>155</v>
      </c>
      <c r="E259" s="125" t="s">
        <v>87</v>
      </c>
      <c r="F259" s="125" t="s">
        <v>88</v>
      </c>
      <c r="G259" s="166">
        <v>27979</v>
      </c>
      <c r="H259" s="124" t="s">
        <v>89</v>
      </c>
      <c r="I259" s="167">
        <v>5.6481481481481478E-3</v>
      </c>
      <c r="J259" s="127"/>
      <c r="K259" s="127"/>
      <c r="L259" s="12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spans="1:26">
      <c r="A260" s="125">
        <v>248</v>
      </c>
      <c r="B260" s="124" t="s">
        <v>438</v>
      </c>
      <c r="C260" s="124" t="s">
        <v>439</v>
      </c>
      <c r="D260" s="125" t="s">
        <v>136</v>
      </c>
      <c r="E260" s="125" t="s">
        <v>87</v>
      </c>
      <c r="F260" s="125" t="s">
        <v>102</v>
      </c>
      <c r="G260" s="166">
        <v>27915</v>
      </c>
      <c r="H260" s="124" t="s">
        <v>127</v>
      </c>
      <c r="I260" s="167">
        <v>1.3194444444444444E-2</v>
      </c>
      <c r="J260" s="127"/>
      <c r="K260" s="127"/>
      <c r="L260" s="12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spans="1:26">
      <c r="A261" s="125">
        <v>249</v>
      </c>
      <c r="B261" s="124" t="s">
        <v>440</v>
      </c>
      <c r="C261" s="124" t="s">
        <v>174</v>
      </c>
      <c r="D261" s="125" t="s">
        <v>136</v>
      </c>
      <c r="E261" s="125" t="s">
        <v>87</v>
      </c>
      <c r="F261" s="125" t="s">
        <v>102</v>
      </c>
      <c r="G261" s="166">
        <v>27482</v>
      </c>
      <c r="H261" s="124" t="s">
        <v>127</v>
      </c>
      <c r="I261" s="167">
        <v>8.8541666666666664E-3</v>
      </c>
      <c r="J261" s="127"/>
      <c r="K261" s="127"/>
      <c r="L261" s="12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spans="1:26">
      <c r="A262" s="125">
        <v>250</v>
      </c>
      <c r="B262" s="124" t="s">
        <v>441</v>
      </c>
      <c r="C262" s="124" t="s">
        <v>213</v>
      </c>
      <c r="D262" s="125" t="s">
        <v>134</v>
      </c>
      <c r="E262" s="125" t="s">
        <v>87</v>
      </c>
      <c r="F262" s="125" t="s">
        <v>88</v>
      </c>
      <c r="G262" s="166">
        <v>27665</v>
      </c>
      <c r="H262" s="124" t="s">
        <v>127</v>
      </c>
      <c r="I262" s="167">
        <v>6.6435185185185182E-3</v>
      </c>
      <c r="J262" s="127"/>
      <c r="K262" s="127"/>
      <c r="L262" s="12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spans="1:26">
      <c r="A263" s="125">
        <v>251</v>
      </c>
      <c r="B263" s="124" t="s">
        <v>442</v>
      </c>
      <c r="C263" s="124" t="s">
        <v>122</v>
      </c>
      <c r="D263" s="125" t="s">
        <v>95</v>
      </c>
      <c r="E263" s="125" t="s">
        <v>96</v>
      </c>
      <c r="F263" s="125" t="s">
        <v>102</v>
      </c>
      <c r="G263" s="166">
        <v>28094</v>
      </c>
      <c r="H263" s="124" t="s">
        <v>97</v>
      </c>
      <c r="I263" s="167">
        <v>9.2939814814814812E-3</v>
      </c>
      <c r="J263" s="127"/>
      <c r="K263" s="127"/>
      <c r="L263" s="12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spans="1:26">
      <c r="A264" s="125">
        <v>252</v>
      </c>
      <c r="B264" s="124" t="s">
        <v>443</v>
      </c>
      <c r="C264" s="124" t="s">
        <v>444</v>
      </c>
      <c r="D264" s="125" t="s">
        <v>155</v>
      </c>
      <c r="E264" s="125" t="s">
        <v>87</v>
      </c>
      <c r="F264" s="125" t="s">
        <v>88</v>
      </c>
      <c r="G264" s="166">
        <v>27918</v>
      </c>
      <c r="H264" s="124" t="s">
        <v>89</v>
      </c>
      <c r="I264" s="167">
        <v>7.0601851851851841E-3</v>
      </c>
      <c r="J264" s="127"/>
      <c r="K264" s="127"/>
      <c r="L264" s="12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spans="1:26">
      <c r="A265" s="125">
        <v>253</v>
      </c>
      <c r="B265" s="124" t="s">
        <v>445</v>
      </c>
      <c r="C265" s="124" t="s">
        <v>446</v>
      </c>
      <c r="D265" s="125" t="s">
        <v>100</v>
      </c>
      <c r="E265" s="125" t="s">
        <v>101</v>
      </c>
      <c r="F265" s="125" t="s">
        <v>102</v>
      </c>
      <c r="G265" s="166">
        <v>27938</v>
      </c>
      <c r="H265" s="124" t="s">
        <v>89</v>
      </c>
      <c r="I265" s="167">
        <v>1.3379629629629628E-2</v>
      </c>
      <c r="J265" s="127"/>
      <c r="K265" s="127"/>
      <c r="L265" s="12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spans="1:26">
      <c r="A266" s="125">
        <v>254</v>
      </c>
      <c r="B266" s="124" t="s">
        <v>447</v>
      </c>
      <c r="C266" s="124" t="s">
        <v>448</v>
      </c>
      <c r="D266" s="125" t="s">
        <v>86</v>
      </c>
      <c r="E266" s="125" t="s">
        <v>87</v>
      </c>
      <c r="F266" s="125" t="s">
        <v>102</v>
      </c>
      <c r="G266" s="166">
        <v>28203</v>
      </c>
      <c r="H266" s="124" t="s">
        <v>89</v>
      </c>
      <c r="I266" s="167">
        <v>9.8379629629629633E-3</v>
      </c>
      <c r="J266" s="127"/>
      <c r="K266" s="127"/>
      <c r="L266" s="12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spans="1:26">
      <c r="A267" s="125">
        <v>255</v>
      </c>
      <c r="B267" s="124" t="s">
        <v>449</v>
      </c>
      <c r="C267" s="124" t="s">
        <v>215</v>
      </c>
      <c r="D267" s="125" t="s">
        <v>100</v>
      </c>
      <c r="E267" s="125" t="s">
        <v>101</v>
      </c>
      <c r="F267" s="125" t="s">
        <v>102</v>
      </c>
      <c r="G267" s="166">
        <v>27893</v>
      </c>
      <c r="H267" s="124" t="s">
        <v>89</v>
      </c>
      <c r="I267" s="167">
        <v>1.0486111111111111E-2</v>
      </c>
      <c r="J267" s="127"/>
      <c r="K267" s="127"/>
      <c r="L267" s="12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spans="1:26">
      <c r="A268" s="125">
        <v>256</v>
      </c>
      <c r="B268" s="124" t="s">
        <v>450</v>
      </c>
      <c r="C268" s="124" t="s">
        <v>326</v>
      </c>
      <c r="D268" s="125" t="s">
        <v>91</v>
      </c>
      <c r="E268" s="125" t="s">
        <v>87</v>
      </c>
      <c r="F268" s="125" t="s">
        <v>88</v>
      </c>
      <c r="G268" s="166">
        <v>27834</v>
      </c>
      <c r="H268" s="124" t="s">
        <v>92</v>
      </c>
      <c r="I268" s="167">
        <v>6.7708333333333336E-3</v>
      </c>
      <c r="J268" s="127"/>
      <c r="K268" s="127"/>
      <c r="L268" s="12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spans="1:26">
      <c r="A269" s="125">
        <v>257</v>
      </c>
      <c r="B269" s="124" t="s">
        <v>451</v>
      </c>
      <c r="C269" s="124" t="s">
        <v>452</v>
      </c>
      <c r="D269" s="125" t="s">
        <v>105</v>
      </c>
      <c r="E269" s="125" t="s">
        <v>96</v>
      </c>
      <c r="F269" s="125" t="s">
        <v>88</v>
      </c>
      <c r="G269" s="166">
        <v>27820</v>
      </c>
      <c r="H269" s="124" t="s">
        <v>92</v>
      </c>
      <c r="I269" s="167">
        <v>6.0879629629629643E-3</v>
      </c>
      <c r="J269" s="127"/>
      <c r="K269" s="127"/>
      <c r="L269" s="12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spans="1:26">
      <c r="A270" s="125">
        <v>258</v>
      </c>
      <c r="B270" s="124" t="s">
        <v>453</v>
      </c>
      <c r="C270" s="124" t="s">
        <v>174</v>
      </c>
      <c r="D270" s="125" t="s">
        <v>108</v>
      </c>
      <c r="E270" s="125" t="s">
        <v>87</v>
      </c>
      <c r="F270" s="125" t="s">
        <v>102</v>
      </c>
      <c r="G270" s="166">
        <v>27987</v>
      </c>
      <c r="H270" s="124" t="s">
        <v>109</v>
      </c>
      <c r="I270" s="167">
        <v>1.2546296296296297E-2</v>
      </c>
      <c r="J270" s="127"/>
      <c r="K270" s="127"/>
      <c r="L270" s="12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spans="1:26">
      <c r="A271" s="125">
        <v>259</v>
      </c>
      <c r="B271" s="124" t="s">
        <v>454</v>
      </c>
      <c r="C271" s="124" t="s">
        <v>178</v>
      </c>
      <c r="D271" s="125" t="s">
        <v>91</v>
      </c>
      <c r="E271" s="125" t="s">
        <v>87</v>
      </c>
      <c r="F271" s="125" t="s">
        <v>88</v>
      </c>
      <c r="G271" s="166">
        <v>28098</v>
      </c>
      <c r="H271" s="124" t="s">
        <v>92</v>
      </c>
      <c r="I271" s="167">
        <v>9.1435185185185178E-3</v>
      </c>
      <c r="J271" s="127"/>
      <c r="K271" s="127"/>
      <c r="L271" s="12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spans="1:26">
      <c r="A272" s="125">
        <v>260</v>
      </c>
      <c r="B272" s="124" t="s">
        <v>455</v>
      </c>
      <c r="C272" s="124" t="s">
        <v>456</v>
      </c>
      <c r="D272" s="125" t="s">
        <v>86</v>
      </c>
      <c r="E272" s="125" t="s">
        <v>87</v>
      </c>
      <c r="F272" s="125" t="s">
        <v>88</v>
      </c>
      <c r="G272" s="166">
        <v>28257</v>
      </c>
      <c r="H272" s="124" t="s">
        <v>89</v>
      </c>
      <c r="I272" s="167">
        <v>6.9444444444444441E-3</v>
      </c>
      <c r="J272" s="127"/>
      <c r="K272" s="127"/>
      <c r="L272" s="12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spans="1:26">
      <c r="A273" s="125">
        <v>261</v>
      </c>
      <c r="B273" s="124" t="s">
        <v>457</v>
      </c>
      <c r="C273" s="124" t="s">
        <v>458</v>
      </c>
      <c r="D273" s="125" t="s">
        <v>141</v>
      </c>
      <c r="E273" s="125" t="s">
        <v>87</v>
      </c>
      <c r="F273" s="125" t="s">
        <v>102</v>
      </c>
      <c r="G273" s="166">
        <v>27613</v>
      </c>
      <c r="H273" s="124" t="s">
        <v>92</v>
      </c>
      <c r="I273" s="167">
        <v>9.3171296296296283E-3</v>
      </c>
      <c r="J273" s="127"/>
      <c r="K273" s="127"/>
      <c r="L273" s="12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spans="1:26">
      <c r="A274" s="125">
        <v>262</v>
      </c>
      <c r="B274" s="124" t="s">
        <v>459</v>
      </c>
      <c r="C274" s="124" t="s">
        <v>341</v>
      </c>
      <c r="D274" s="125" t="s">
        <v>86</v>
      </c>
      <c r="E274" s="125" t="s">
        <v>87</v>
      </c>
      <c r="F274" s="125" t="s">
        <v>102</v>
      </c>
      <c r="G274" s="166">
        <v>28369</v>
      </c>
      <c r="H274" s="124" t="s">
        <v>89</v>
      </c>
      <c r="I274" s="167">
        <v>9.9421296296296289E-3</v>
      </c>
      <c r="J274" s="127"/>
      <c r="K274" s="127"/>
      <c r="L274" s="12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spans="1:26">
      <c r="A275" s="125">
        <v>263</v>
      </c>
      <c r="B275" s="124" t="s">
        <v>459</v>
      </c>
      <c r="C275" s="124" t="s">
        <v>217</v>
      </c>
      <c r="D275" s="125" t="s">
        <v>155</v>
      </c>
      <c r="E275" s="125" t="s">
        <v>87</v>
      </c>
      <c r="F275" s="125" t="s">
        <v>102</v>
      </c>
      <c r="G275" s="166">
        <v>28041</v>
      </c>
      <c r="H275" s="124" t="s">
        <v>89</v>
      </c>
      <c r="I275" s="167">
        <v>9.1435185185185178E-3</v>
      </c>
      <c r="J275" s="127"/>
      <c r="K275" s="127"/>
      <c r="L275" s="12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spans="1:26">
      <c r="A276" s="125">
        <v>264</v>
      </c>
      <c r="B276" s="124" t="s">
        <v>460</v>
      </c>
      <c r="C276" s="124" t="s">
        <v>461</v>
      </c>
      <c r="D276" s="125" t="s">
        <v>155</v>
      </c>
      <c r="E276" s="125" t="s">
        <v>87</v>
      </c>
      <c r="F276" s="125" t="s">
        <v>88</v>
      </c>
      <c r="G276" s="166">
        <v>27783</v>
      </c>
      <c r="H276" s="124" t="s">
        <v>89</v>
      </c>
      <c r="I276" s="167">
        <v>6.5972222222222222E-3</v>
      </c>
      <c r="J276" s="127"/>
      <c r="K276" s="127"/>
      <c r="L276" s="12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spans="1:26">
      <c r="A277" s="125">
        <v>265</v>
      </c>
      <c r="B277" s="124" t="s">
        <v>462</v>
      </c>
      <c r="C277" s="124" t="s">
        <v>266</v>
      </c>
      <c r="D277" s="125" t="s">
        <v>108</v>
      </c>
      <c r="E277" s="125" t="s">
        <v>87</v>
      </c>
      <c r="F277" s="125" t="s">
        <v>102</v>
      </c>
      <c r="G277" s="166">
        <v>27766</v>
      </c>
      <c r="H277" s="124" t="s">
        <v>109</v>
      </c>
      <c r="I277" s="167">
        <v>1.0393518518518519E-2</v>
      </c>
      <c r="J277" s="127"/>
      <c r="K277" s="127"/>
      <c r="L277" s="12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spans="1:26">
      <c r="A278" s="125">
        <v>266</v>
      </c>
      <c r="B278" s="124" t="s">
        <v>463</v>
      </c>
      <c r="C278" s="124" t="s">
        <v>464</v>
      </c>
      <c r="D278" s="125" t="s">
        <v>91</v>
      </c>
      <c r="E278" s="125" t="s">
        <v>87</v>
      </c>
      <c r="F278" s="125" t="s">
        <v>102</v>
      </c>
      <c r="G278" s="166">
        <v>28086</v>
      </c>
      <c r="H278" s="124" t="s">
        <v>92</v>
      </c>
      <c r="I278" s="167">
        <v>1.3368055555555557E-2</v>
      </c>
      <c r="J278" s="127"/>
      <c r="K278" s="127"/>
      <c r="L278" s="12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spans="1:26">
      <c r="A279" s="125">
        <v>267</v>
      </c>
      <c r="B279" s="124" t="s">
        <v>463</v>
      </c>
      <c r="C279" s="124" t="s">
        <v>465</v>
      </c>
      <c r="D279" s="125" t="s">
        <v>95</v>
      </c>
      <c r="E279" s="125" t="s">
        <v>96</v>
      </c>
      <c r="F279" s="125" t="s">
        <v>102</v>
      </c>
      <c r="G279" s="166">
        <v>28024</v>
      </c>
      <c r="H279" s="124" t="s">
        <v>97</v>
      </c>
      <c r="I279" s="167">
        <v>1.3807870370370371E-2</v>
      </c>
      <c r="J279" s="127"/>
      <c r="K279" s="127"/>
      <c r="L279" s="12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spans="1:26">
      <c r="A280" s="125">
        <v>268</v>
      </c>
      <c r="B280" s="124" t="s">
        <v>463</v>
      </c>
      <c r="C280" s="124" t="s">
        <v>219</v>
      </c>
      <c r="D280" s="125" t="s">
        <v>116</v>
      </c>
      <c r="E280" s="125" t="s">
        <v>87</v>
      </c>
      <c r="F280" s="125" t="s">
        <v>102</v>
      </c>
      <c r="G280" s="166">
        <v>27546</v>
      </c>
      <c r="H280" s="124" t="s">
        <v>89</v>
      </c>
      <c r="I280" s="167">
        <v>1.5104166666666667E-2</v>
      </c>
      <c r="J280" s="127"/>
      <c r="K280" s="127"/>
      <c r="L280" s="12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spans="1:26">
      <c r="A281" s="125">
        <v>269</v>
      </c>
      <c r="B281" s="124" t="s">
        <v>466</v>
      </c>
      <c r="C281" s="124" t="s">
        <v>467</v>
      </c>
      <c r="D281" s="125" t="s">
        <v>116</v>
      </c>
      <c r="E281" s="125" t="s">
        <v>87</v>
      </c>
      <c r="F281" s="125" t="s">
        <v>88</v>
      </c>
      <c r="G281" s="166">
        <v>27692</v>
      </c>
      <c r="H281" s="124" t="s">
        <v>89</v>
      </c>
      <c r="I281" s="167">
        <v>6.4236111111111117E-3</v>
      </c>
      <c r="J281" s="127"/>
      <c r="K281" s="127"/>
      <c r="L281" s="12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spans="1:26">
      <c r="A282" s="125">
        <v>270</v>
      </c>
      <c r="B282" s="124" t="s">
        <v>468</v>
      </c>
      <c r="C282" s="124" t="s">
        <v>403</v>
      </c>
      <c r="D282" s="125" t="s">
        <v>155</v>
      </c>
      <c r="E282" s="125" t="s">
        <v>87</v>
      </c>
      <c r="F282" s="125" t="s">
        <v>102</v>
      </c>
      <c r="G282" s="166">
        <v>27895</v>
      </c>
      <c r="H282" s="124" t="s">
        <v>89</v>
      </c>
      <c r="I282" s="167">
        <v>6.0185185185185177E-3</v>
      </c>
      <c r="J282" s="127"/>
      <c r="K282" s="127"/>
      <c r="L282" s="12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spans="1:26">
      <c r="A283" s="125">
        <v>271</v>
      </c>
      <c r="B283" s="124" t="s">
        <v>468</v>
      </c>
      <c r="C283" s="124" t="s">
        <v>140</v>
      </c>
      <c r="D283" s="125" t="s">
        <v>86</v>
      </c>
      <c r="E283" s="125" t="s">
        <v>87</v>
      </c>
      <c r="F283" s="125" t="s">
        <v>88</v>
      </c>
      <c r="G283" s="166">
        <v>28458</v>
      </c>
      <c r="H283" s="124" t="s">
        <v>89</v>
      </c>
      <c r="I283" s="167">
        <v>9.2476851851851852E-3</v>
      </c>
      <c r="J283" s="127"/>
      <c r="K283" s="127"/>
      <c r="L283" s="12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spans="1:26">
      <c r="A284" s="125">
        <v>272</v>
      </c>
      <c r="B284" s="124" t="s">
        <v>469</v>
      </c>
      <c r="C284" s="124" t="s">
        <v>215</v>
      </c>
      <c r="D284" s="125" t="s">
        <v>151</v>
      </c>
      <c r="E284" s="125" t="s">
        <v>87</v>
      </c>
      <c r="F284" s="125" t="s">
        <v>102</v>
      </c>
      <c r="G284" s="166">
        <v>27757</v>
      </c>
      <c r="H284" s="124" t="s">
        <v>109</v>
      </c>
      <c r="I284" s="167">
        <v>8.8541666666666664E-3</v>
      </c>
      <c r="J284" s="127"/>
      <c r="K284" s="127"/>
      <c r="L284" s="12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spans="1:26">
      <c r="A285" s="125">
        <v>273</v>
      </c>
      <c r="B285" s="124" t="s">
        <v>470</v>
      </c>
      <c r="C285" s="124" t="s">
        <v>471</v>
      </c>
      <c r="D285" s="125" t="s">
        <v>105</v>
      </c>
      <c r="E285" s="125" t="s">
        <v>96</v>
      </c>
      <c r="F285" s="125" t="s">
        <v>88</v>
      </c>
      <c r="G285" s="166">
        <v>28454</v>
      </c>
      <c r="H285" s="124" t="s">
        <v>92</v>
      </c>
      <c r="I285" s="167">
        <v>7.5578703703703702E-3</v>
      </c>
      <c r="J285" s="127"/>
      <c r="K285" s="127"/>
      <c r="L285" s="12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spans="1:26">
      <c r="A286" s="125">
        <v>274</v>
      </c>
      <c r="B286" s="124" t="s">
        <v>470</v>
      </c>
      <c r="C286" s="124" t="s">
        <v>472</v>
      </c>
      <c r="D286" s="125" t="s">
        <v>134</v>
      </c>
      <c r="E286" s="125" t="s">
        <v>87</v>
      </c>
      <c r="F286" s="125" t="s">
        <v>102</v>
      </c>
      <c r="G286" s="166">
        <v>27752</v>
      </c>
      <c r="H286" s="124" t="s">
        <v>127</v>
      </c>
      <c r="I286" s="167">
        <v>1.8749999999999999E-2</v>
      </c>
      <c r="J286" s="127"/>
      <c r="K286" s="127"/>
      <c r="L286" s="12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spans="1:26">
      <c r="A287" s="125">
        <v>275</v>
      </c>
      <c r="B287" s="124" t="s">
        <v>473</v>
      </c>
      <c r="C287" s="124" t="s">
        <v>474</v>
      </c>
      <c r="D287" s="125" t="s">
        <v>112</v>
      </c>
      <c r="E287" s="125" t="s">
        <v>96</v>
      </c>
      <c r="F287" s="125" t="s">
        <v>88</v>
      </c>
      <c r="G287" s="166">
        <v>27534</v>
      </c>
      <c r="H287" s="124" t="s">
        <v>92</v>
      </c>
      <c r="I287" s="167">
        <v>5.7060185185185191E-3</v>
      </c>
      <c r="J287" s="127"/>
      <c r="K287" s="127"/>
      <c r="L287" s="12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spans="1:26">
      <c r="A288" s="125">
        <v>276</v>
      </c>
      <c r="B288" s="124" t="s">
        <v>475</v>
      </c>
      <c r="C288" s="124" t="s">
        <v>476</v>
      </c>
      <c r="D288" s="125" t="s">
        <v>95</v>
      </c>
      <c r="E288" s="125" t="s">
        <v>96</v>
      </c>
      <c r="F288" s="125" t="s">
        <v>88</v>
      </c>
      <c r="G288" s="166">
        <v>27711</v>
      </c>
      <c r="H288" s="124" t="s">
        <v>97</v>
      </c>
      <c r="I288" s="167">
        <v>1.7708333333333333E-2</v>
      </c>
      <c r="J288" s="127"/>
      <c r="K288" s="127"/>
      <c r="L288" s="12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spans="1:26">
      <c r="A289" s="125">
        <v>277</v>
      </c>
      <c r="B289" s="124" t="s">
        <v>477</v>
      </c>
      <c r="C289" s="124" t="s">
        <v>149</v>
      </c>
      <c r="D289" s="125" t="s">
        <v>123</v>
      </c>
      <c r="E289" s="125" t="s">
        <v>101</v>
      </c>
      <c r="F289" s="125" t="s">
        <v>102</v>
      </c>
      <c r="G289" s="166">
        <v>27486</v>
      </c>
      <c r="H289" s="124" t="s">
        <v>109</v>
      </c>
      <c r="I289" s="167">
        <v>1.383101851851852E-2</v>
      </c>
      <c r="J289" s="127"/>
      <c r="K289" s="127"/>
      <c r="L289" s="12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spans="1:26">
      <c r="A290" s="125">
        <v>278</v>
      </c>
      <c r="B290" s="124" t="s">
        <v>477</v>
      </c>
      <c r="C290" s="124" t="s">
        <v>140</v>
      </c>
      <c r="D290" s="125" t="s">
        <v>136</v>
      </c>
      <c r="E290" s="125" t="s">
        <v>87</v>
      </c>
      <c r="F290" s="125" t="s">
        <v>102</v>
      </c>
      <c r="G290" s="166">
        <v>27940</v>
      </c>
      <c r="H290" s="124" t="s">
        <v>127</v>
      </c>
      <c r="I290" s="167">
        <v>1.1400462962962965E-2</v>
      </c>
      <c r="J290" s="127"/>
      <c r="K290" s="127"/>
      <c r="L290" s="12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spans="1:26">
      <c r="A291" s="125">
        <v>279</v>
      </c>
      <c r="B291" s="124" t="s">
        <v>478</v>
      </c>
      <c r="C291" s="124" t="s">
        <v>479</v>
      </c>
      <c r="D291" s="125" t="s">
        <v>108</v>
      </c>
      <c r="E291" s="125" t="s">
        <v>87</v>
      </c>
      <c r="F291" s="125" t="s">
        <v>102</v>
      </c>
      <c r="G291" s="166">
        <v>27360</v>
      </c>
      <c r="H291" s="124" t="s">
        <v>109</v>
      </c>
      <c r="I291" s="167">
        <v>1.2500000000000001E-2</v>
      </c>
      <c r="J291" s="127"/>
      <c r="K291" s="127"/>
      <c r="L291" s="12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spans="1:26">
      <c r="A292" s="125">
        <v>280</v>
      </c>
      <c r="B292" s="124" t="s">
        <v>480</v>
      </c>
      <c r="C292" s="124" t="s">
        <v>481</v>
      </c>
      <c r="D292" s="125" t="s">
        <v>184</v>
      </c>
      <c r="E292" s="125" t="s">
        <v>96</v>
      </c>
      <c r="F292" s="125" t="s">
        <v>102</v>
      </c>
      <c r="G292" s="166">
        <v>28141</v>
      </c>
      <c r="H292" s="124" t="s">
        <v>127</v>
      </c>
      <c r="I292" s="167">
        <v>1.0231481481481482E-2</v>
      </c>
      <c r="J292" s="127"/>
      <c r="K292" s="127"/>
      <c r="L292" s="12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spans="1:26">
      <c r="A293" s="125">
        <v>281</v>
      </c>
      <c r="B293" s="124" t="s">
        <v>482</v>
      </c>
      <c r="C293" s="124" t="s">
        <v>341</v>
      </c>
      <c r="D293" s="125" t="s">
        <v>86</v>
      </c>
      <c r="E293" s="125" t="s">
        <v>87</v>
      </c>
      <c r="F293" s="125" t="s">
        <v>102</v>
      </c>
      <c r="G293" s="166">
        <v>28149</v>
      </c>
      <c r="H293" s="124" t="s">
        <v>89</v>
      </c>
      <c r="I293" s="167">
        <v>1.0983796296296297E-2</v>
      </c>
      <c r="J293" s="127"/>
      <c r="K293" s="127"/>
      <c r="L293" s="12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spans="1:26">
      <c r="A294" s="125">
        <v>282</v>
      </c>
      <c r="B294" s="124" t="s">
        <v>483</v>
      </c>
      <c r="C294" s="124" t="s">
        <v>484</v>
      </c>
      <c r="D294" s="125" t="s">
        <v>112</v>
      </c>
      <c r="E294" s="125" t="s">
        <v>96</v>
      </c>
      <c r="F294" s="125" t="s">
        <v>102</v>
      </c>
      <c r="G294" s="166">
        <v>28271</v>
      </c>
      <c r="H294" s="124" t="s">
        <v>92</v>
      </c>
      <c r="I294" s="167">
        <v>1.3738425925925926E-2</v>
      </c>
      <c r="J294" s="127"/>
      <c r="K294" s="127"/>
      <c r="L294" s="12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spans="1:26">
      <c r="A295" s="59"/>
      <c r="B295" s="57"/>
      <c r="C295" s="57"/>
      <c r="D295" s="59"/>
      <c r="E295" s="59"/>
      <c r="F295" s="59"/>
      <c r="G295" s="164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spans="1:26">
      <c r="A296" s="59"/>
      <c r="B296" s="57"/>
      <c r="C296" s="57"/>
      <c r="D296" s="59"/>
      <c r="E296" s="59"/>
      <c r="F296" s="59"/>
      <c r="G296" s="164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spans="1:26">
      <c r="A297" s="59"/>
      <c r="B297" s="57"/>
      <c r="C297" s="57"/>
      <c r="D297" s="59"/>
      <c r="E297" s="59"/>
      <c r="F297" s="59"/>
      <c r="G297" s="164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spans="1:26">
      <c r="A298" s="59"/>
      <c r="B298" s="57"/>
      <c r="C298" s="57"/>
      <c r="D298" s="59"/>
      <c r="E298" s="59"/>
      <c r="F298" s="59"/>
      <c r="G298" s="164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spans="1:26">
      <c r="A299" s="59"/>
      <c r="B299" s="57"/>
      <c r="C299" s="57"/>
      <c r="D299" s="59"/>
      <c r="E299" s="59"/>
      <c r="F299" s="59"/>
      <c r="G299" s="164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spans="1:26">
      <c r="A300" s="59"/>
      <c r="B300" s="57"/>
      <c r="C300" s="57"/>
      <c r="D300" s="59"/>
      <c r="E300" s="59"/>
      <c r="F300" s="59"/>
      <c r="G300" s="164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spans="1:26">
      <c r="A301" s="59"/>
      <c r="B301" s="57"/>
      <c r="C301" s="57"/>
      <c r="D301" s="59"/>
      <c r="E301" s="59"/>
      <c r="F301" s="59"/>
      <c r="G301" s="164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spans="1:26">
      <c r="A302" s="59"/>
      <c r="B302" s="57"/>
      <c r="C302" s="57"/>
      <c r="D302" s="59"/>
      <c r="E302" s="59"/>
      <c r="F302" s="59"/>
      <c r="G302" s="164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spans="1:26">
      <c r="A303" s="59"/>
      <c r="B303" s="57"/>
      <c r="C303" s="57"/>
      <c r="D303" s="59"/>
      <c r="E303" s="59"/>
      <c r="F303" s="59"/>
      <c r="G303" s="164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spans="1:26">
      <c r="A304" s="59"/>
      <c r="B304" s="57"/>
      <c r="C304" s="57"/>
      <c r="D304" s="59"/>
      <c r="E304" s="59"/>
      <c r="F304" s="59"/>
      <c r="G304" s="164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spans="1:26">
      <c r="A305" s="59"/>
      <c r="B305" s="57"/>
      <c r="C305" s="57"/>
      <c r="D305" s="59"/>
      <c r="E305" s="59"/>
      <c r="F305" s="59"/>
      <c r="G305" s="164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spans="1:26">
      <c r="A306" s="59"/>
      <c r="B306" s="57"/>
      <c r="C306" s="57"/>
      <c r="D306" s="59"/>
      <c r="E306" s="59"/>
      <c r="F306" s="59"/>
      <c r="G306" s="164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spans="1:26">
      <c r="A307" s="59"/>
      <c r="B307" s="57"/>
      <c r="C307" s="57"/>
      <c r="D307" s="59"/>
      <c r="E307" s="59"/>
      <c r="F307" s="59"/>
      <c r="G307" s="164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spans="1:26">
      <c r="A308" s="59"/>
      <c r="B308" s="57"/>
      <c r="C308" s="57"/>
      <c r="D308" s="59"/>
      <c r="E308" s="59"/>
      <c r="F308" s="59"/>
      <c r="G308" s="164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spans="1:26">
      <c r="A309" s="59"/>
      <c r="B309" s="57"/>
      <c r="C309" s="57"/>
      <c r="D309" s="59"/>
      <c r="E309" s="59"/>
      <c r="F309" s="59"/>
      <c r="G309" s="164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spans="1:26">
      <c r="A310" s="59"/>
      <c r="B310" s="57"/>
      <c r="C310" s="57"/>
      <c r="D310" s="59"/>
      <c r="E310" s="59"/>
      <c r="F310" s="59"/>
      <c r="G310" s="164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spans="1:26">
      <c r="A311" s="59"/>
      <c r="B311" s="57"/>
      <c r="C311" s="57"/>
      <c r="D311" s="59"/>
      <c r="E311" s="59"/>
      <c r="F311" s="59"/>
      <c r="G311" s="164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spans="1:26">
      <c r="A312" s="59"/>
      <c r="B312" s="57"/>
      <c r="C312" s="57"/>
      <c r="D312" s="59"/>
      <c r="E312" s="59"/>
      <c r="F312" s="59"/>
      <c r="G312" s="164"/>
      <c r="H312" s="165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spans="1:26">
      <c r="A313" s="59"/>
      <c r="B313" s="57"/>
      <c r="C313" s="57"/>
      <c r="D313" s="59"/>
      <c r="E313" s="59"/>
      <c r="F313" s="59"/>
      <c r="G313" s="164"/>
      <c r="H313" s="165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 spans="1:26">
      <c r="A314" s="59"/>
      <c r="B314" s="57"/>
      <c r="C314" s="57"/>
      <c r="D314" s="59"/>
      <c r="E314" s="59"/>
      <c r="F314" s="59"/>
      <c r="G314" s="164"/>
      <c r="H314" s="165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 spans="1:26">
      <c r="A315" s="59"/>
      <c r="B315" s="57"/>
      <c r="C315" s="57"/>
      <c r="D315" s="59"/>
      <c r="E315" s="59"/>
      <c r="F315" s="59"/>
      <c r="G315" s="164"/>
      <c r="H315" s="165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 spans="1:26">
      <c r="A316" s="59"/>
      <c r="B316" s="57"/>
      <c r="C316" s="57"/>
      <c r="D316" s="59"/>
      <c r="E316" s="59"/>
      <c r="F316" s="59"/>
      <c r="G316" s="164"/>
      <c r="H316" s="165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 spans="1:26">
      <c r="A317" s="59"/>
      <c r="B317" s="57"/>
      <c r="C317" s="57"/>
      <c r="D317" s="59"/>
      <c r="E317" s="59"/>
      <c r="F317" s="59"/>
      <c r="G317" s="164"/>
      <c r="H317" s="165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 spans="1:26">
      <c r="A318" s="59"/>
      <c r="B318" s="57"/>
      <c r="C318" s="57"/>
      <c r="D318" s="59"/>
      <c r="E318" s="59"/>
      <c r="F318" s="59"/>
      <c r="G318" s="164"/>
      <c r="H318" s="165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spans="1:26">
      <c r="A319" s="59"/>
      <c r="B319" s="57"/>
      <c r="C319" s="57"/>
      <c r="D319" s="59"/>
      <c r="E319" s="59"/>
      <c r="F319" s="59"/>
      <c r="G319" s="164"/>
      <c r="H319" s="165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spans="1:26">
      <c r="A320" s="59"/>
      <c r="B320" s="57"/>
      <c r="C320" s="57"/>
      <c r="D320" s="59"/>
      <c r="E320" s="59"/>
      <c r="F320" s="59"/>
      <c r="G320" s="164"/>
      <c r="H320" s="165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spans="1:26">
      <c r="A321" s="59"/>
      <c r="B321" s="57"/>
      <c r="C321" s="57"/>
      <c r="D321" s="59"/>
      <c r="E321" s="59"/>
      <c r="F321" s="59"/>
      <c r="G321" s="164"/>
      <c r="H321" s="165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spans="1:26">
      <c r="A322" s="59"/>
      <c r="B322" s="57"/>
      <c r="C322" s="57"/>
      <c r="D322" s="59"/>
      <c r="E322" s="59"/>
      <c r="F322" s="59"/>
      <c r="G322" s="164"/>
      <c r="H322" s="165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spans="1:26">
      <c r="A323" s="59"/>
      <c r="B323" s="57"/>
      <c r="C323" s="57"/>
      <c r="D323" s="59"/>
      <c r="E323" s="59"/>
      <c r="F323" s="59"/>
      <c r="G323" s="164"/>
      <c r="H323" s="165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spans="1:26">
      <c r="A324" s="59"/>
      <c r="B324" s="57"/>
      <c r="C324" s="57"/>
      <c r="D324" s="59"/>
      <c r="E324" s="59"/>
      <c r="F324" s="59"/>
      <c r="G324" s="164"/>
      <c r="H324" s="165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spans="1:26">
      <c r="A325" s="59"/>
      <c r="B325" s="57"/>
      <c r="C325" s="57"/>
      <c r="D325" s="59"/>
      <c r="E325" s="59"/>
      <c r="F325" s="59"/>
      <c r="G325" s="164"/>
      <c r="H325" s="165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spans="1:26">
      <c r="A326" s="59"/>
      <c r="B326" s="57"/>
      <c r="C326" s="57"/>
      <c r="D326" s="59"/>
      <c r="E326" s="59"/>
      <c r="F326" s="59"/>
      <c r="G326" s="164"/>
      <c r="H326" s="165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spans="1:26">
      <c r="A327" s="59"/>
      <c r="B327" s="57"/>
      <c r="C327" s="57"/>
      <c r="D327" s="59"/>
      <c r="E327" s="59"/>
      <c r="F327" s="59"/>
      <c r="G327" s="164"/>
      <c r="H327" s="165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spans="1:26">
      <c r="A328" s="59"/>
      <c r="B328" s="57"/>
      <c r="C328" s="57"/>
      <c r="D328" s="59"/>
      <c r="E328" s="59"/>
      <c r="F328" s="59"/>
      <c r="G328" s="164"/>
      <c r="H328" s="165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spans="1:26">
      <c r="A329" s="59"/>
      <c r="B329" s="57"/>
      <c r="C329" s="57"/>
      <c r="D329" s="59"/>
      <c r="E329" s="59"/>
      <c r="F329" s="59"/>
      <c r="G329" s="164"/>
      <c r="H329" s="165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spans="1:26">
      <c r="A330" s="59"/>
      <c r="B330" s="57"/>
      <c r="C330" s="57"/>
      <c r="D330" s="59"/>
      <c r="E330" s="59"/>
      <c r="F330" s="59"/>
      <c r="G330" s="164"/>
      <c r="H330" s="165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spans="1:26">
      <c r="A331" s="59"/>
      <c r="B331" s="57"/>
      <c r="C331" s="57"/>
      <c r="D331" s="59"/>
      <c r="E331" s="59"/>
      <c r="F331" s="59"/>
      <c r="G331" s="164"/>
      <c r="H331" s="165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spans="1:26">
      <c r="A332" s="59"/>
      <c r="B332" s="57"/>
      <c r="C332" s="57"/>
      <c r="D332" s="59"/>
      <c r="E332" s="59"/>
      <c r="F332" s="59"/>
      <c r="G332" s="164"/>
      <c r="H332" s="165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spans="1:26">
      <c r="A333" s="59"/>
      <c r="B333" s="57"/>
      <c r="C333" s="57"/>
      <c r="D333" s="59"/>
      <c r="E333" s="59"/>
      <c r="F333" s="59"/>
      <c r="G333" s="164"/>
      <c r="H333" s="165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spans="1:26">
      <c r="A334" s="59"/>
      <c r="B334" s="57"/>
      <c r="C334" s="57"/>
      <c r="D334" s="59"/>
      <c r="E334" s="59"/>
      <c r="F334" s="59"/>
      <c r="G334" s="164"/>
      <c r="H334" s="165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spans="1:26">
      <c r="A335" s="59"/>
      <c r="B335" s="57"/>
      <c r="C335" s="57"/>
      <c r="D335" s="59"/>
      <c r="E335" s="59"/>
      <c r="F335" s="59"/>
      <c r="G335" s="164"/>
      <c r="H335" s="165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spans="1:26">
      <c r="A336" s="59"/>
      <c r="B336" s="57"/>
      <c r="C336" s="57"/>
      <c r="D336" s="59"/>
      <c r="E336" s="59"/>
      <c r="F336" s="59"/>
      <c r="G336" s="164"/>
      <c r="H336" s="165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spans="1:26">
      <c r="A337" s="59"/>
      <c r="B337" s="57"/>
      <c r="C337" s="57"/>
      <c r="D337" s="59"/>
      <c r="E337" s="59"/>
      <c r="F337" s="59"/>
      <c r="G337" s="164"/>
      <c r="H337" s="165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spans="1:26">
      <c r="A338" s="59"/>
      <c r="B338" s="57"/>
      <c r="C338" s="57"/>
      <c r="D338" s="59"/>
      <c r="E338" s="59"/>
      <c r="F338" s="59"/>
      <c r="G338" s="164"/>
      <c r="H338" s="165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spans="1:26">
      <c r="A339" s="59"/>
      <c r="B339" s="57"/>
      <c r="C339" s="57"/>
      <c r="D339" s="59"/>
      <c r="E339" s="59"/>
      <c r="F339" s="59"/>
      <c r="G339" s="164"/>
      <c r="H339" s="165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spans="1:26">
      <c r="A340" s="59"/>
      <c r="B340" s="57"/>
      <c r="C340" s="57"/>
      <c r="D340" s="59"/>
      <c r="E340" s="59"/>
      <c r="F340" s="59"/>
      <c r="G340" s="164"/>
      <c r="H340" s="165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spans="1:26">
      <c r="A341" s="59"/>
      <c r="B341" s="57"/>
      <c r="C341" s="57"/>
      <c r="D341" s="59"/>
      <c r="E341" s="59"/>
      <c r="F341" s="59"/>
      <c r="G341" s="164"/>
      <c r="H341" s="165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spans="1:26">
      <c r="A342" s="59"/>
      <c r="B342" s="57"/>
      <c r="C342" s="57"/>
      <c r="D342" s="59"/>
      <c r="E342" s="59"/>
      <c r="F342" s="59"/>
      <c r="G342" s="164"/>
      <c r="H342" s="165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spans="1:26">
      <c r="A343" s="59"/>
      <c r="B343" s="57"/>
      <c r="C343" s="57"/>
      <c r="D343" s="59"/>
      <c r="E343" s="59"/>
      <c r="F343" s="59"/>
      <c r="G343" s="164"/>
      <c r="H343" s="165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spans="1:26">
      <c r="A344" s="59"/>
      <c r="B344" s="57"/>
      <c r="C344" s="57"/>
      <c r="D344" s="59"/>
      <c r="E344" s="59"/>
      <c r="F344" s="59"/>
      <c r="G344" s="164"/>
      <c r="H344" s="165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spans="1:26">
      <c r="A345" s="59"/>
      <c r="B345" s="57"/>
      <c r="C345" s="57"/>
      <c r="D345" s="59"/>
      <c r="E345" s="59"/>
      <c r="F345" s="59"/>
      <c r="G345" s="164"/>
      <c r="H345" s="165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spans="1:26">
      <c r="A346" s="59"/>
      <c r="B346" s="57"/>
      <c r="C346" s="57"/>
      <c r="D346" s="59"/>
      <c r="E346" s="59"/>
      <c r="F346" s="59"/>
      <c r="G346" s="164"/>
      <c r="H346" s="165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spans="1:26">
      <c r="A347" s="59"/>
      <c r="B347" s="57"/>
      <c r="C347" s="57"/>
      <c r="D347" s="59"/>
      <c r="E347" s="59"/>
      <c r="F347" s="59"/>
      <c r="G347" s="164"/>
      <c r="H347" s="165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spans="1:26">
      <c r="A348" s="59"/>
      <c r="B348" s="57"/>
      <c r="C348" s="57"/>
      <c r="D348" s="59"/>
      <c r="E348" s="59"/>
      <c r="F348" s="59"/>
      <c r="G348" s="164"/>
      <c r="H348" s="165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spans="1:26">
      <c r="A349" s="59"/>
      <c r="B349" s="57"/>
      <c r="C349" s="57"/>
      <c r="D349" s="59"/>
      <c r="E349" s="59"/>
      <c r="F349" s="59"/>
      <c r="G349" s="164"/>
      <c r="H349" s="165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spans="1:26">
      <c r="A350" s="59"/>
      <c r="B350" s="57"/>
      <c r="C350" s="57"/>
      <c r="D350" s="59"/>
      <c r="E350" s="59"/>
      <c r="F350" s="59"/>
      <c r="G350" s="164"/>
      <c r="H350" s="165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spans="1:26">
      <c r="A351" s="59"/>
      <c r="B351" s="57"/>
      <c r="C351" s="57"/>
      <c r="D351" s="59"/>
      <c r="E351" s="59"/>
      <c r="F351" s="59"/>
      <c r="G351" s="164"/>
      <c r="H351" s="165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spans="1:26">
      <c r="A352" s="59"/>
      <c r="B352" s="57"/>
      <c r="C352" s="57"/>
      <c r="D352" s="59"/>
      <c r="E352" s="59"/>
      <c r="F352" s="59"/>
      <c r="G352" s="164"/>
      <c r="H352" s="165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spans="1:26">
      <c r="A353" s="59"/>
      <c r="B353" s="57"/>
      <c r="C353" s="57"/>
      <c r="D353" s="59"/>
      <c r="E353" s="59"/>
      <c r="F353" s="59"/>
      <c r="G353" s="164"/>
      <c r="H353" s="165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spans="1:26">
      <c r="A354" s="59"/>
      <c r="B354" s="57"/>
      <c r="C354" s="57"/>
      <c r="D354" s="59"/>
      <c r="E354" s="59"/>
      <c r="F354" s="59"/>
      <c r="G354" s="164"/>
      <c r="H354" s="165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spans="1:26">
      <c r="A355" s="59"/>
      <c r="B355" s="57"/>
      <c r="C355" s="57"/>
      <c r="D355" s="59"/>
      <c r="E355" s="59"/>
      <c r="F355" s="59"/>
      <c r="G355" s="164"/>
      <c r="H355" s="165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spans="1:26">
      <c r="A356" s="59"/>
      <c r="B356" s="57"/>
      <c r="C356" s="57"/>
      <c r="D356" s="59"/>
      <c r="E356" s="59"/>
      <c r="F356" s="59"/>
      <c r="G356" s="164"/>
      <c r="H356" s="165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spans="1:26">
      <c r="A357" s="59"/>
      <c r="B357" s="57"/>
      <c r="C357" s="57"/>
      <c r="D357" s="59"/>
      <c r="E357" s="59"/>
      <c r="F357" s="59"/>
      <c r="G357" s="164"/>
      <c r="H357" s="165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spans="1:26">
      <c r="A358" s="59"/>
      <c r="B358" s="57"/>
      <c r="C358" s="57"/>
      <c r="D358" s="59"/>
      <c r="E358" s="59"/>
      <c r="F358" s="59"/>
      <c r="G358" s="164"/>
      <c r="H358" s="165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spans="1:26">
      <c r="A359" s="59"/>
      <c r="B359" s="57"/>
      <c r="C359" s="57"/>
      <c r="D359" s="59"/>
      <c r="E359" s="59"/>
      <c r="F359" s="59"/>
      <c r="G359" s="164"/>
      <c r="H359" s="165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 spans="1:26">
      <c r="A360" s="59"/>
      <c r="B360" s="57"/>
      <c r="C360" s="57"/>
      <c r="D360" s="59"/>
      <c r="E360" s="59"/>
      <c r="F360" s="59"/>
      <c r="G360" s="164"/>
      <c r="H360" s="165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 spans="1:26">
      <c r="A361" s="59"/>
      <c r="B361" s="57"/>
      <c r="C361" s="57"/>
      <c r="D361" s="59"/>
      <c r="E361" s="59"/>
      <c r="F361" s="59"/>
      <c r="G361" s="164"/>
      <c r="H361" s="165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 spans="1:26">
      <c r="A362" s="59"/>
      <c r="B362" s="57"/>
      <c r="C362" s="57"/>
      <c r="D362" s="59"/>
      <c r="E362" s="59"/>
      <c r="F362" s="59"/>
      <c r="G362" s="164"/>
      <c r="H362" s="165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 spans="1:26">
      <c r="A363" s="59"/>
      <c r="B363" s="57"/>
      <c r="C363" s="57"/>
      <c r="D363" s="59"/>
      <c r="E363" s="59"/>
      <c r="F363" s="59"/>
      <c r="G363" s="164"/>
      <c r="H363" s="165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 spans="1:26">
      <c r="A364" s="59"/>
      <c r="B364" s="57"/>
      <c r="C364" s="57"/>
      <c r="D364" s="59"/>
      <c r="E364" s="59"/>
      <c r="F364" s="59"/>
      <c r="G364" s="164"/>
      <c r="H364" s="165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 spans="1:26">
      <c r="A365" s="59"/>
      <c r="B365" s="57"/>
      <c r="C365" s="57"/>
      <c r="D365" s="59"/>
      <c r="E365" s="59"/>
      <c r="F365" s="59"/>
      <c r="G365" s="164"/>
      <c r="H365" s="165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spans="1:26">
      <c r="A366" s="59"/>
      <c r="B366" s="57"/>
      <c r="C366" s="57"/>
      <c r="D366" s="59"/>
      <c r="E366" s="59"/>
      <c r="F366" s="59"/>
      <c r="G366" s="164"/>
      <c r="H366" s="165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 spans="1:26">
      <c r="A367" s="59"/>
      <c r="B367" s="57"/>
      <c r="C367" s="57"/>
      <c r="D367" s="59"/>
      <c r="E367" s="59"/>
      <c r="F367" s="59"/>
      <c r="G367" s="164"/>
      <c r="H367" s="165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 spans="1:26">
      <c r="A368" s="59"/>
      <c r="B368" s="57"/>
      <c r="C368" s="57"/>
      <c r="D368" s="59"/>
      <c r="E368" s="59"/>
      <c r="F368" s="59"/>
      <c r="G368" s="164"/>
      <c r="H368" s="165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 spans="1:26">
      <c r="A369" s="59"/>
      <c r="B369" s="57"/>
      <c r="C369" s="57"/>
      <c r="D369" s="59"/>
      <c r="E369" s="59"/>
      <c r="F369" s="59"/>
      <c r="G369" s="164"/>
      <c r="H369" s="165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 spans="1:26">
      <c r="A370" s="59"/>
      <c r="B370" s="57"/>
      <c r="C370" s="57"/>
      <c r="D370" s="59"/>
      <c r="E370" s="59"/>
      <c r="F370" s="59"/>
      <c r="G370" s="164"/>
      <c r="H370" s="165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 spans="1:26">
      <c r="A371" s="59"/>
      <c r="B371" s="57"/>
      <c r="C371" s="57"/>
      <c r="D371" s="59"/>
      <c r="E371" s="59"/>
      <c r="F371" s="59"/>
      <c r="G371" s="164"/>
      <c r="H371" s="165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 spans="1:26">
      <c r="A372" s="59"/>
      <c r="B372" s="57"/>
      <c r="C372" s="57"/>
      <c r="D372" s="59"/>
      <c r="E372" s="59"/>
      <c r="F372" s="59"/>
      <c r="G372" s="164"/>
      <c r="H372" s="165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 spans="1:26">
      <c r="A373" s="59"/>
      <c r="B373" s="57"/>
      <c r="C373" s="57"/>
      <c r="D373" s="59"/>
      <c r="E373" s="59"/>
      <c r="F373" s="59"/>
      <c r="G373" s="164"/>
      <c r="H373" s="165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 spans="1:26">
      <c r="A374" s="59"/>
      <c r="B374" s="57"/>
      <c r="C374" s="57"/>
      <c r="D374" s="59"/>
      <c r="E374" s="59"/>
      <c r="F374" s="59"/>
      <c r="G374" s="164"/>
      <c r="H374" s="165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 spans="1:26">
      <c r="A375" s="59"/>
      <c r="B375" s="57"/>
      <c r="C375" s="57"/>
      <c r="D375" s="59"/>
      <c r="E375" s="59"/>
      <c r="F375" s="59"/>
      <c r="G375" s="164"/>
      <c r="H375" s="165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 spans="1:26">
      <c r="A376" s="59"/>
      <c r="B376" s="57"/>
      <c r="C376" s="57"/>
      <c r="D376" s="59"/>
      <c r="E376" s="59"/>
      <c r="F376" s="59"/>
      <c r="G376" s="164"/>
      <c r="H376" s="165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 spans="1:26">
      <c r="A377" s="59"/>
      <c r="B377" s="57"/>
      <c r="C377" s="57"/>
      <c r="D377" s="59"/>
      <c r="E377" s="59"/>
      <c r="F377" s="59"/>
      <c r="G377" s="164"/>
      <c r="H377" s="165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 spans="1:26">
      <c r="A378" s="59"/>
      <c r="B378" s="57"/>
      <c r="C378" s="57"/>
      <c r="D378" s="59"/>
      <c r="E378" s="59"/>
      <c r="F378" s="59"/>
      <c r="G378" s="164"/>
      <c r="H378" s="165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 spans="1:26">
      <c r="A379" s="59"/>
      <c r="B379" s="57"/>
      <c r="C379" s="57"/>
      <c r="D379" s="59"/>
      <c r="E379" s="59"/>
      <c r="F379" s="59"/>
      <c r="G379" s="164"/>
      <c r="H379" s="165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 spans="1:26">
      <c r="A380" s="59"/>
      <c r="B380" s="57"/>
      <c r="C380" s="57"/>
      <c r="D380" s="59"/>
      <c r="E380" s="59"/>
      <c r="F380" s="59"/>
      <c r="G380" s="164"/>
      <c r="H380" s="165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 spans="1:26">
      <c r="A381" s="59"/>
      <c r="B381" s="57"/>
      <c r="C381" s="57"/>
      <c r="D381" s="59"/>
      <c r="E381" s="59"/>
      <c r="F381" s="59"/>
      <c r="G381" s="164"/>
      <c r="H381" s="165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spans="1:26">
      <c r="A382" s="59"/>
      <c r="B382" s="57"/>
      <c r="C382" s="57"/>
      <c r="D382" s="59"/>
      <c r="E382" s="59"/>
      <c r="F382" s="59"/>
      <c r="G382" s="164"/>
      <c r="H382" s="165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spans="1:26">
      <c r="A383" s="59"/>
      <c r="B383" s="57"/>
      <c r="C383" s="57"/>
      <c r="D383" s="59"/>
      <c r="E383" s="59"/>
      <c r="F383" s="59"/>
      <c r="G383" s="164"/>
      <c r="H383" s="165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spans="1:26">
      <c r="A384" s="59"/>
      <c r="B384" s="57"/>
      <c r="C384" s="57"/>
      <c r="D384" s="59"/>
      <c r="E384" s="59"/>
      <c r="F384" s="59"/>
      <c r="G384" s="164"/>
      <c r="H384" s="165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spans="1:26">
      <c r="A385" s="59"/>
      <c r="B385" s="57"/>
      <c r="C385" s="57"/>
      <c r="D385" s="59"/>
      <c r="E385" s="59"/>
      <c r="F385" s="59"/>
      <c r="G385" s="164"/>
      <c r="H385" s="165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spans="1:26">
      <c r="A386" s="59"/>
      <c r="B386" s="57"/>
      <c r="C386" s="57"/>
      <c r="D386" s="59"/>
      <c r="E386" s="59"/>
      <c r="F386" s="59"/>
      <c r="G386" s="164"/>
      <c r="H386" s="165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spans="1:26">
      <c r="A387" s="59"/>
      <c r="B387" s="57"/>
      <c r="C387" s="57"/>
      <c r="D387" s="59"/>
      <c r="E387" s="59"/>
      <c r="F387" s="59"/>
      <c r="G387" s="164"/>
      <c r="H387" s="165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spans="1:26">
      <c r="A388" s="59"/>
      <c r="B388" s="57"/>
      <c r="C388" s="57"/>
      <c r="D388" s="59"/>
      <c r="E388" s="59"/>
      <c r="F388" s="59"/>
      <c r="G388" s="164"/>
      <c r="H388" s="165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spans="1:26">
      <c r="A389" s="59"/>
      <c r="B389" s="57"/>
      <c r="C389" s="57"/>
      <c r="D389" s="59"/>
      <c r="E389" s="59"/>
      <c r="F389" s="59"/>
      <c r="G389" s="164"/>
      <c r="H389" s="165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spans="1:26">
      <c r="A390" s="59"/>
      <c r="B390" s="57"/>
      <c r="C390" s="57"/>
      <c r="D390" s="59"/>
      <c r="E390" s="59"/>
      <c r="F390" s="59"/>
      <c r="G390" s="164"/>
      <c r="H390" s="165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spans="1:26">
      <c r="A391" s="59"/>
      <c r="B391" s="57"/>
      <c r="C391" s="57"/>
      <c r="D391" s="59"/>
      <c r="E391" s="59"/>
      <c r="F391" s="59"/>
      <c r="G391" s="164"/>
      <c r="H391" s="165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spans="1:26">
      <c r="A392" s="59"/>
      <c r="B392" s="57"/>
      <c r="C392" s="57"/>
      <c r="D392" s="59"/>
      <c r="E392" s="59"/>
      <c r="F392" s="59"/>
      <c r="G392" s="164"/>
      <c r="H392" s="165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spans="1:26">
      <c r="A393" s="59"/>
      <c r="B393" s="57"/>
      <c r="C393" s="57"/>
      <c r="D393" s="59"/>
      <c r="E393" s="59"/>
      <c r="F393" s="59"/>
      <c r="G393" s="164"/>
      <c r="H393" s="165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spans="1:26">
      <c r="A394" s="59"/>
      <c r="B394" s="57"/>
      <c r="C394" s="57"/>
      <c r="D394" s="59"/>
      <c r="E394" s="59"/>
      <c r="F394" s="59"/>
      <c r="G394" s="164"/>
      <c r="H394" s="165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spans="1:26">
      <c r="A395" s="59"/>
      <c r="B395" s="57"/>
      <c r="C395" s="57"/>
      <c r="D395" s="59"/>
      <c r="E395" s="59"/>
      <c r="F395" s="59"/>
      <c r="G395" s="164"/>
      <c r="H395" s="165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spans="1:26">
      <c r="A396" s="59"/>
      <c r="B396" s="57"/>
      <c r="C396" s="57"/>
      <c r="D396" s="59"/>
      <c r="E396" s="59"/>
      <c r="F396" s="59"/>
      <c r="G396" s="164"/>
      <c r="H396" s="165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spans="1:26">
      <c r="A397" s="59"/>
      <c r="B397" s="57"/>
      <c r="C397" s="57"/>
      <c r="D397" s="59"/>
      <c r="E397" s="59"/>
      <c r="F397" s="59"/>
      <c r="G397" s="164"/>
      <c r="H397" s="165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spans="1:26">
      <c r="A398" s="59"/>
      <c r="B398" s="57"/>
      <c r="C398" s="57"/>
      <c r="D398" s="59"/>
      <c r="E398" s="59"/>
      <c r="F398" s="59"/>
      <c r="G398" s="164"/>
      <c r="H398" s="165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spans="1:26">
      <c r="A399" s="59"/>
      <c r="B399" s="57"/>
      <c r="C399" s="57"/>
      <c r="D399" s="59"/>
      <c r="E399" s="59"/>
      <c r="F399" s="59"/>
      <c r="G399" s="164"/>
      <c r="H399" s="165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spans="1:26">
      <c r="A400" s="59"/>
      <c r="B400" s="57"/>
      <c r="C400" s="57"/>
      <c r="D400" s="59"/>
      <c r="E400" s="59"/>
      <c r="F400" s="59"/>
      <c r="G400" s="164"/>
      <c r="H400" s="165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spans="1:26">
      <c r="A401" s="59"/>
      <c r="B401" s="57"/>
      <c r="C401" s="57"/>
      <c r="D401" s="59"/>
      <c r="E401" s="59"/>
      <c r="F401" s="59"/>
      <c r="G401" s="164"/>
      <c r="H401" s="165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spans="1:26">
      <c r="A402" s="59"/>
      <c r="B402" s="57"/>
      <c r="C402" s="57"/>
      <c r="D402" s="59"/>
      <c r="E402" s="59"/>
      <c r="F402" s="59"/>
      <c r="G402" s="164"/>
      <c r="H402" s="165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spans="1:26">
      <c r="A403" s="59"/>
      <c r="B403" s="57"/>
      <c r="C403" s="57"/>
      <c r="D403" s="59"/>
      <c r="E403" s="59"/>
      <c r="F403" s="59"/>
      <c r="G403" s="164"/>
      <c r="H403" s="165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spans="1:26">
      <c r="A404" s="59"/>
      <c r="B404" s="57"/>
      <c r="C404" s="57"/>
      <c r="D404" s="59"/>
      <c r="E404" s="59"/>
      <c r="F404" s="59"/>
      <c r="G404" s="164"/>
      <c r="H404" s="165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spans="1:26">
      <c r="A405" s="59"/>
      <c r="B405" s="57"/>
      <c r="C405" s="57"/>
      <c r="D405" s="59"/>
      <c r="E405" s="59"/>
      <c r="F405" s="59"/>
      <c r="G405" s="164"/>
      <c r="H405" s="165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spans="1:26">
      <c r="A406" s="59"/>
      <c r="B406" s="57"/>
      <c r="C406" s="57"/>
      <c r="D406" s="59"/>
      <c r="E406" s="59"/>
      <c r="F406" s="59"/>
      <c r="G406" s="164"/>
      <c r="H406" s="165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spans="1:26">
      <c r="A407" s="59"/>
      <c r="B407" s="57"/>
      <c r="C407" s="57"/>
      <c r="D407" s="59"/>
      <c r="E407" s="59"/>
      <c r="F407" s="59"/>
      <c r="G407" s="164"/>
      <c r="H407" s="165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spans="1:26">
      <c r="A408" s="59"/>
      <c r="B408" s="57"/>
      <c r="C408" s="57"/>
      <c r="D408" s="59"/>
      <c r="E408" s="59"/>
      <c r="F408" s="59"/>
      <c r="G408" s="164"/>
      <c r="H408" s="165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spans="1:26">
      <c r="A409" s="59"/>
      <c r="B409" s="57"/>
      <c r="C409" s="57"/>
      <c r="D409" s="59"/>
      <c r="E409" s="59"/>
      <c r="F409" s="59"/>
      <c r="G409" s="164"/>
      <c r="H409" s="165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spans="1:26">
      <c r="A410" s="59"/>
      <c r="B410" s="57"/>
      <c r="C410" s="57"/>
      <c r="D410" s="59"/>
      <c r="E410" s="59"/>
      <c r="F410" s="59"/>
      <c r="G410" s="164"/>
      <c r="H410" s="165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spans="1:26">
      <c r="A411" s="59"/>
      <c r="B411" s="57"/>
      <c r="C411" s="57"/>
      <c r="D411" s="59"/>
      <c r="E411" s="59"/>
      <c r="F411" s="59"/>
      <c r="G411" s="164"/>
      <c r="H411" s="165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spans="1:26">
      <c r="A412" s="59"/>
      <c r="B412" s="57"/>
      <c r="C412" s="57"/>
      <c r="D412" s="59"/>
      <c r="E412" s="59"/>
      <c r="F412" s="59"/>
      <c r="G412" s="164"/>
      <c r="H412" s="165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spans="1:26">
      <c r="A413" s="59"/>
      <c r="B413" s="57"/>
      <c r="C413" s="57"/>
      <c r="D413" s="59"/>
      <c r="E413" s="59"/>
      <c r="F413" s="59"/>
      <c r="G413" s="164"/>
      <c r="H413" s="165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 spans="1:26">
      <c r="A414" s="59"/>
      <c r="B414" s="57"/>
      <c r="C414" s="57"/>
      <c r="D414" s="59"/>
      <c r="E414" s="59"/>
      <c r="F414" s="59"/>
      <c r="G414" s="164"/>
      <c r="H414" s="165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spans="1:26">
      <c r="A415" s="59"/>
      <c r="B415" s="57"/>
      <c r="C415" s="57"/>
      <c r="D415" s="59"/>
      <c r="E415" s="59"/>
      <c r="F415" s="59"/>
      <c r="G415" s="164"/>
      <c r="H415" s="165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spans="1:26">
      <c r="A416" s="59"/>
      <c r="B416" s="57"/>
      <c r="C416" s="57"/>
      <c r="D416" s="59"/>
      <c r="E416" s="59"/>
      <c r="F416" s="59"/>
      <c r="G416" s="164"/>
      <c r="H416" s="165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spans="1:26">
      <c r="A417" s="59"/>
      <c r="B417" s="57"/>
      <c r="C417" s="57"/>
      <c r="D417" s="59"/>
      <c r="E417" s="59"/>
      <c r="F417" s="59"/>
      <c r="G417" s="164"/>
      <c r="H417" s="165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spans="1:26">
      <c r="A418" s="59"/>
      <c r="B418" s="57"/>
      <c r="C418" s="57"/>
      <c r="D418" s="59"/>
      <c r="E418" s="59"/>
      <c r="F418" s="59"/>
      <c r="G418" s="164"/>
      <c r="H418" s="165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spans="1:26">
      <c r="A419" s="59"/>
      <c r="B419" s="57"/>
      <c r="C419" s="57"/>
      <c r="D419" s="59"/>
      <c r="E419" s="59"/>
      <c r="F419" s="59"/>
      <c r="G419" s="164"/>
      <c r="H419" s="165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spans="1:26">
      <c r="A420" s="168" t="s">
        <v>71</v>
      </c>
      <c r="B420" s="128"/>
      <c r="C420" s="128"/>
      <c r="D420" s="133"/>
      <c r="E420" s="133"/>
      <c r="F420" s="133"/>
      <c r="G420" s="169"/>
      <c r="H420" s="170"/>
      <c r="I420" s="128"/>
      <c r="J420" s="128"/>
      <c r="K420" s="128"/>
      <c r="L420" s="128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spans="1:26">
      <c r="A421" s="129"/>
      <c r="B421" s="128"/>
      <c r="C421" s="128"/>
      <c r="D421" s="133"/>
      <c r="E421" s="133"/>
      <c r="F421" s="133"/>
      <c r="G421" s="169"/>
      <c r="H421" s="170"/>
      <c r="I421" s="128"/>
      <c r="J421" s="128"/>
      <c r="K421" s="128"/>
      <c r="L421" s="128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spans="1:26">
      <c r="A422" s="132" t="s">
        <v>72</v>
      </c>
      <c r="B422" s="171" t="s">
        <v>73</v>
      </c>
      <c r="C422" s="171" t="s">
        <v>74</v>
      </c>
      <c r="D422" s="132" t="s">
        <v>75</v>
      </c>
      <c r="E422" s="132" t="s">
        <v>76</v>
      </c>
      <c r="F422" s="132" t="s">
        <v>77</v>
      </c>
      <c r="G422" s="172" t="s">
        <v>78</v>
      </c>
      <c r="H422" s="132" t="s">
        <v>79</v>
      </c>
      <c r="I422" s="173" t="s">
        <v>80</v>
      </c>
      <c r="J422" s="132" t="s">
        <v>81</v>
      </c>
      <c r="K422" s="132" t="s">
        <v>82</v>
      </c>
      <c r="L422" s="132" t="s">
        <v>83</v>
      </c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spans="1:26">
      <c r="A423" s="133">
        <v>1</v>
      </c>
      <c r="B423" s="128" t="s">
        <v>84</v>
      </c>
      <c r="C423" s="128" t="s">
        <v>85</v>
      </c>
      <c r="D423" s="133" t="s">
        <v>86</v>
      </c>
      <c r="E423" s="133" t="s">
        <v>87</v>
      </c>
      <c r="F423" s="133" t="s">
        <v>88</v>
      </c>
      <c r="G423" s="169">
        <v>27848</v>
      </c>
      <c r="H423" s="128" t="s">
        <v>89</v>
      </c>
      <c r="I423" s="170">
        <v>7.7314814814814815E-3</v>
      </c>
      <c r="J423" s="174">
        <f>HOUR(I423)*3600+MINUTE(I423)*60+SECOND(I423)</f>
        <v>668</v>
      </c>
      <c r="K423" s="174">
        <f>ROUND(J423,-1)</f>
        <v>670</v>
      </c>
      <c r="L423" s="174">
        <f>ROUND(40000/K423,0)</f>
        <v>60</v>
      </c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spans="1:26">
      <c r="A424" s="133">
        <v>2</v>
      </c>
      <c r="B424" s="128" t="s">
        <v>84</v>
      </c>
      <c r="C424" s="128" t="s">
        <v>90</v>
      </c>
      <c r="D424" s="133" t="s">
        <v>91</v>
      </c>
      <c r="E424" s="133" t="s">
        <v>87</v>
      </c>
      <c r="F424" s="133" t="s">
        <v>88</v>
      </c>
      <c r="G424" s="169">
        <v>28058</v>
      </c>
      <c r="H424" s="128" t="s">
        <v>92</v>
      </c>
      <c r="I424" s="170">
        <v>8.7037037037037031E-3</v>
      </c>
      <c r="J424" s="174">
        <f t="shared" ref="J424:J439" si="0">HOUR(I424)*3600+MINUTE(I424)*60+SECOND(I424)</f>
        <v>752</v>
      </c>
      <c r="K424" s="174">
        <f t="shared" ref="K424:K439" si="1">ROUND(J424,-1)</f>
        <v>750</v>
      </c>
      <c r="L424" s="174">
        <f t="shared" ref="L424:L439" si="2">ROUND(40000/K424,0)</f>
        <v>53</v>
      </c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spans="1:26">
      <c r="A425" s="133">
        <v>3</v>
      </c>
      <c r="B425" s="128" t="s">
        <v>93</v>
      </c>
      <c r="C425" s="128" t="s">
        <v>94</v>
      </c>
      <c r="D425" s="133" t="s">
        <v>95</v>
      </c>
      <c r="E425" s="133" t="s">
        <v>96</v>
      </c>
      <c r="F425" s="133" t="s">
        <v>88</v>
      </c>
      <c r="G425" s="169">
        <v>27791</v>
      </c>
      <c r="H425" s="128" t="s">
        <v>97</v>
      </c>
      <c r="I425" s="170">
        <v>5.8217592592592592E-3</v>
      </c>
      <c r="J425" s="174">
        <f t="shared" si="0"/>
        <v>503</v>
      </c>
      <c r="K425" s="174">
        <f t="shared" si="1"/>
        <v>500</v>
      </c>
      <c r="L425" s="174">
        <f t="shared" si="2"/>
        <v>80</v>
      </c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spans="1:26">
      <c r="A426" s="133">
        <v>4</v>
      </c>
      <c r="B426" s="128" t="s">
        <v>98</v>
      </c>
      <c r="C426" s="128" t="s">
        <v>99</v>
      </c>
      <c r="D426" s="133" t="s">
        <v>100</v>
      </c>
      <c r="E426" s="133" t="s">
        <v>101</v>
      </c>
      <c r="F426" s="133" t="s">
        <v>102</v>
      </c>
      <c r="G426" s="169">
        <v>28062</v>
      </c>
      <c r="H426" s="128" t="s">
        <v>89</v>
      </c>
      <c r="I426" s="170">
        <v>1.1319444444444444E-2</v>
      </c>
      <c r="J426" s="174">
        <f t="shared" si="0"/>
        <v>978</v>
      </c>
      <c r="K426" s="174">
        <f t="shared" si="1"/>
        <v>980</v>
      </c>
      <c r="L426" s="174">
        <f t="shared" si="2"/>
        <v>41</v>
      </c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spans="1:26">
      <c r="A427" s="133">
        <v>5</v>
      </c>
      <c r="B427" s="128" t="s">
        <v>103</v>
      </c>
      <c r="C427" s="128" t="s">
        <v>104</v>
      </c>
      <c r="D427" s="133" t="s">
        <v>105</v>
      </c>
      <c r="E427" s="133" t="s">
        <v>96</v>
      </c>
      <c r="F427" s="133" t="s">
        <v>88</v>
      </c>
      <c r="G427" s="169">
        <v>26877</v>
      </c>
      <c r="H427" s="128" t="s">
        <v>92</v>
      </c>
      <c r="I427" s="170">
        <v>9.1087962962962971E-3</v>
      </c>
      <c r="J427" s="174">
        <f t="shared" si="0"/>
        <v>787</v>
      </c>
      <c r="K427" s="174">
        <f t="shared" si="1"/>
        <v>790</v>
      </c>
      <c r="L427" s="174">
        <f t="shared" si="2"/>
        <v>51</v>
      </c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spans="1:26">
      <c r="A428" s="133">
        <v>6</v>
      </c>
      <c r="B428" s="128" t="s">
        <v>106</v>
      </c>
      <c r="C428" s="128" t="s">
        <v>107</v>
      </c>
      <c r="D428" s="133" t="s">
        <v>108</v>
      </c>
      <c r="E428" s="133" t="s">
        <v>87</v>
      </c>
      <c r="F428" s="133" t="s">
        <v>88</v>
      </c>
      <c r="G428" s="169">
        <v>27689</v>
      </c>
      <c r="H428" s="128" t="s">
        <v>109</v>
      </c>
      <c r="I428" s="170">
        <v>6.5393518518518517E-3</v>
      </c>
      <c r="J428" s="174">
        <f t="shared" si="0"/>
        <v>565</v>
      </c>
      <c r="K428" s="174">
        <f t="shared" si="1"/>
        <v>570</v>
      </c>
      <c r="L428" s="174">
        <f t="shared" si="2"/>
        <v>70</v>
      </c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spans="1:26">
      <c r="A429" s="133">
        <v>7</v>
      </c>
      <c r="B429" s="128" t="s">
        <v>110</v>
      </c>
      <c r="C429" s="128" t="s">
        <v>111</v>
      </c>
      <c r="D429" s="133" t="s">
        <v>112</v>
      </c>
      <c r="E429" s="133" t="s">
        <v>96</v>
      </c>
      <c r="F429" s="133" t="s">
        <v>102</v>
      </c>
      <c r="G429" s="169">
        <v>28261</v>
      </c>
      <c r="H429" s="128" t="s">
        <v>92</v>
      </c>
      <c r="I429" s="170">
        <v>8.3101851851851861E-3</v>
      </c>
      <c r="J429" s="174">
        <f t="shared" si="0"/>
        <v>718</v>
      </c>
      <c r="K429" s="174">
        <f t="shared" si="1"/>
        <v>720</v>
      </c>
      <c r="L429" s="174">
        <f t="shared" si="2"/>
        <v>56</v>
      </c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spans="1:26">
      <c r="A430" s="133">
        <v>8</v>
      </c>
      <c r="B430" s="128" t="s">
        <v>113</v>
      </c>
      <c r="C430" s="128" t="s">
        <v>114</v>
      </c>
      <c r="D430" s="133" t="s">
        <v>100</v>
      </c>
      <c r="E430" s="133" t="s">
        <v>101</v>
      </c>
      <c r="F430" s="133" t="s">
        <v>88</v>
      </c>
      <c r="G430" s="169">
        <v>28352</v>
      </c>
      <c r="H430" s="128" t="s">
        <v>89</v>
      </c>
      <c r="I430" s="170">
        <v>5.5439814814814822E-3</v>
      </c>
      <c r="J430" s="174">
        <f t="shared" si="0"/>
        <v>479</v>
      </c>
      <c r="K430" s="174">
        <f t="shared" si="1"/>
        <v>480</v>
      </c>
      <c r="L430" s="174">
        <f t="shared" si="2"/>
        <v>83</v>
      </c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spans="1:26">
      <c r="A431" s="133">
        <v>9</v>
      </c>
      <c r="B431" s="128" t="s">
        <v>113</v>
      </c>
      <c r="C431" s="128" t="s">
        <v>115</v>
      </c>
      <c r="D431" s="133" t="s">
        <v>116</v>
      </c>
      <c r="E431" s="133" t="s">
        <v>87</v>
      </c>
      <c r="F431" s="133" t="s">
        <v>102</v>
      </c>
      <c r="G431" s="169">
        <v>27462</v>
      </c>
      <c r="H431" s="128" t="s">
        <v>89</v>
      </c>
      <c r="I431" s="170">
        <v>7.1759259259259259E-3</v>
      </c>
      <c r="J431" s="174">
        <f t="shared" si="0"/>
        <v>620</v>
      </c>
      <c r="K431" s="174">
        <f t="shared" si="1"/>
        <v>620</v>
      </c>
      <c r="L431" s="174">
        <f t="shared" si="2"/>
        <v>65</v>
      </c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spans="1:26">
      <c r="A432" s="133">
        <v>10</v>
      </c>
      <c r="B432" s="128" t="s">
        <v>117</v>
      </c>
      <c r="C432" s="128" t="s">
        <v>118</v>
      </c>
      <c r="D432" s="133" t="s">
        <v>112</v>
      </c>
      <c r="E432" s="133" t="s">
        <v>96</v>
      </c>
      <c r="F432" s="133" t="s">
        <v>102</v>
      </c>
      <c r="G432" s="169">
        <v>28204</v>
      </c>
      <c r="H432" s="128" t="s">
        <v>92</v>
      </c>
      <c r="I432" s="170">
        <v>9.4907407407407406E-3</v>
      </c>
      <c r="J432" s="174">
        <f t="shared" si="0"/>
        <v>820</v>
      </c>
      <c r="K432" s="174">
        <f t="shared" si="1"/>
        <v>820</v>
      </c>
      <c r="L432" s="174">
        <f t="shared" si="2"/>
        <v>49</v>
      </c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spans="1:26">
      <c r="A433" s="133">
        <v>11</v>
      </c>
      <c r="B433" s="128" t="s">
        <v>119</v>
      </c>
      <c r="C433" s="128" t="s">
        <v>120</v>
      </c>
      <c r="D433" s="133" t="s">
        <v>108</v>
      </c>
      <c r="E433" s="133" t="s">
        <v>87</v>
      </c>
      <c r="F433" s="133" t="s">
        <v>88</v>
      </c>
      <c r="G433" s="169">
        <v>26723</v>
      </c>
      <c r="H433" s="128" t="s">
        <v>109</v>
      </c>
      <c r="I433" s="170">
        <v>6.215277777777777E-3</v>
      </c>
      <c r="J433" s="174">
        <f t="shared" si="0"/>
        <v>537</v>
      </c>
      <c r="K433" s="174">
        <f t="shared" si="1"/>
        <v>540</v>
      </c>
      <c r="L433" s="174">
        <f t="shared" si="2"/>
        <v>74</v>
      </c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spans="1:26">
      <c r="A434" s="133">
        <v>12</v>
      </c>
      <c r="B434" s="128" t="s">
        <v>121</v>
      </c>
      <c r="C434" s="128" t="s">
        <v>122</v>
      </c>
      <c r="D434" s="133" t="s">
        <v>123</v>
      </c>
      <c r="E434" s="133" t="s">
        <v>101</v>
      </c>
      <c r="F434" s="133" t="s">
        <v>102</v>
      </c>
      <c r="G434" s="169">
        <v>27725</v>
      </c>
      <c r="H434" s="128" t="s">
        <v>109</v>
      </c>
      <c r="I434" s="170">
        <v>1.1736111111111109E-2</v>
      </c>
      <c r="J434" s="174">
        <f t="shared" si="0"/>
        <v>1014</v>
      </c>
      <c r="K434" s="174">
        <f t="shared" si="1"/>
        <v>1010</v>
      </c>
      <c r="L434" s="174">
        <f t="shared" si="2"/>
        <v>40</v>
      </c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spans="1:26">
      <c r="A435" s="133">
        <v>13</v>
      </c>
      <c r="B435" s="128" t="s">
        <v>124</v>
      </c>
      <c r="C435" s="128" t="s">
        <v>125</v>
      </c>
      <c r="D435" s="133" t="s">
        <v>126</v>
      </c>
      <c r="E435" s="133" t="s">
        <v>87</v>
      </c>
      <c r="F435" s="133" t="s">
        <v>102</v>
      </c>
      <c r="G435" s="169">
        <v>27869</v>
      </c>
      <c r="H435" s="128" t="s">
        <v>127</v>
      </c>
      <c r="I435" s="170">
        <v>8.1250000000000003E-3</v>
      </c>
      <c r="J435" s="174">
        <f t="shared" si="0"/>
        <v>702</v>
      </c>
      <c r="K435" s="174">
        <f t="shared" si="1"/>
        <v>700</v>
      </c>
      <c r="L435" s="174">
        <f t="shared" si="2"/>
        <v>57</v>
      </c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spans="1:26">
      <c r="A436" s="133">
        <v>14</v>
      </c>
      <c r="B436" s="128" t="s">
        <v>128</v>
      </c>
      <c r="C436" s="128" t="s">
        <v>129</v>
      </c>
      <c r="D436" s="133" t="s">
        <v>126</v>
      </c>
      <c r="E436" s="133" t="s">
        <v>87</v>
      </c>
      <c r="F436" s="133" t="s">
        <v>102</v>
      </c>
      <c r="G436" s="169">
        <v>27991</v>
      </c>
      <c r="H436" s="128" t="s">
        <v>127</v>
      </c>
      <c r="I436" s="170">
        <v>8.4837962962962966E-3</v>
      </c>
      <c r="J436" s="174">
        <f t="shared" si="0"/>
        <v>733</v>
      </c>
      <c r="K436" s="174">
        <f t="shared" si="1"/>
        <v>730</v>
      </c>
      <c r="L436" s="174">
        <f t="shared" si="2"/>
        <v>55</v>
      </c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spans="1:26">
      <c r="A437" s="133">
        <v>15</v>
      </c>
      <c r="B437" s="128" t="s">
        <v>130</v>
      </c>
      <c r="C437" s="128" t="s">
        <v>131</v>
      </c>
      <c r="D437" s="133" t="s">
        <v>112</v>
      </c>
      <c r="E437" s="133" t="s">
        <v>96</v>
      </c>
      <c r="F437" s="133" t="s">
        <v>102</v>
      </c>
      <c r="G437" s="169">
        <v>28212</v>
      </c>
      <c r="H437" s="128" t="s">
        <v>92</v>
      </c>
      <c r="I437" s="170">
        <v>1.3738425925925926E-2</v>
      </c>
      <c r="J437" s="174">
        <f t="shared" si="0"/>
        <v>1187</v>
      </c>
      <c r="K437" s="174">
        <f t="shared" si="1"/>
        <v>1190</v>
      </c>
      <c r="L437" s="174">
        <f t="shared" si="2"/>
        <v>34</v>
      </c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spans="1:26">
      <c r="A438" s="133">
        <v>16</v>
      </c>
      <c r="B438" s="128" t="s">
        <v>132</v>
      </c>
      <c r="C438" s="128" t="s">
        <v>133</v>
      </c>
      <c r="D438" s="133" t="s">
        <v>134</v>
      </c>
      <c r="E438" s="133" t="s">
        <v>87</v>
      </c>
      <c r="F438" s="133" t="s">
        <v>102</v>
      </c>
      <c r="G438" s="169">
        <v>27711</v>
      </c>
      <c r="H438" s="128" t="s">
        <v>127</v>
      </c>
      <c r="I438" s="170">
        <v>8.9930555555555545E-3</v>
      </c>
      <c r="J438" s="174">
        <f t="shared" si="0"/>
        <v>777</v>
      </c>
      <c r="K438" s="174">
        <f t="shared" si="1"/>
        <v>780</v>
      </c>
      <c r="L438" s="174">
        <f t="shared" si="2"/>
        <v>51</v>
      </c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spans="1:26">
      <c r="A439" s="133">
        <v>17</v>
      </c>
      <c r="B439" s="128" t="s">
        <v>132</v>
      </c>
      <c r="C439" s="128" t="s">
        <v>135</v>
      </c>
      <c r="D439" s="133" t="s">
        <v>136</v>
      </c>
      <c r="E439" s="133" t="s">
        <v>87</v>
      </c>
      <c r="F439" s="133" t="s">
        <v>88</v>
      </c>
      <c r="G439" s="169">
        <v>27831</v>
      </c>
      <c r="H439" s="128" t="s">
        <v>127</v>
      </c>
      <c r="I439" s="170">
        <v>9.0277777777777787E-3</v>
      </c>
      <c r="J439" s="174">
        <f t="shared" si="0"/>
        <v>780</v>
      </c>
      <c r="K439" s="174">
        <f t="shared" si="1"/>
        <v>780</v>
      </c>
      <c r="L439" s="174">
        <f t="shared" si="2"/>
        <v>51</v>
      </c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spans="1:26">
      <c r="A440" s="133">
        <v>18</v>
      </c>
      <c r="B440" s="128" t="s">
        <v>132</v>
      </c>
      <c r="C440" s="128" t="s">
        <v>137</v>
      </c>
      <c r="D440" s="133" t="s">
        <v>116</v>
      </c>
      <c r="E440" s="133" t="s">
        <v>87</v>
      </c>
      <c r="F440" s="133" t="s">
        <v>102</v>
      </c>
      <c r="G440" s="169">
        <v>27704</v>
      </c>
      <c r="H440" s="128" t="s">
        <v>89</v>
      </c>
      <c r="I440" s="170">
        <v>1.5104166666666667E-2</v>
      </c>
      <c r="J440" s="174">
        <f t="shared" ref="J440:J455" si="3">HOUR(I440)*3600+MINUTE(I440)*60+SECOND(I440)</f>
        <v>1305</v>
      </c>
      <c r="K440" s="174">
        <f t="shared" ref="K440:K455" si="4">ROUND(J440,-1)</f>
        <v>1310</v>
      </c>
      <c r="L440" s="174">
        <f t="shared" ref="L440:L455" si="5">ROUND(40000/K440,0)</f>
        <v>31</v>
      </c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spans="1:26">
      <c r="A441" s="133">
        <v>19</v>
      </c>
      <c r="B441" s="128" t="s">
        <v>132</v>
      </c>
      <c r="C441" s="128" t="s">
        <v>138</v>
      </c>
      <c r="D441" s="133" t="s">
        <v>116</v>
      </c>
      <c r="E441" s="133" t="s">
        <v>87</v>
      </c>
      <c r="F441" s="133" t="s">
        <v>88</v>
      </c>
      <c r="G441" s="169">
        <v>27601</v>
      </c>
      <c r="H441" s="128" t="s">
        <v>89</v>
      </c>
      <c r="I441" s="170">
        <v>6.828703703703704E-3</v>
      </c>
      <c r="J441" s="174">
        <f t="shared" si="3"/>
        <v>590</v>
      </c>
      <c r="K441" s="174">
        <f t="shared" si="4"/>
        <v>590</v>
      </c>
      <c r="L441" s="174">
        <f t="shared" si="5"/>
        <v>68</v>
      </c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spans="1:26">
      <c r="A442" s="133">
        <v>20</v>
      </c>
      <c r="B442" s="128" t="s">
        <v>132</v>
      </c>
      <c r="C442" s="128" t="s">
        <v>139</v>
      </c>
      <c r="D442" s="133" t="s">
        <v>91</v>
      </c>
      <c r="E442" s="133" t="s">
        <v>87</v>
      </c>
      <c r="F442" s="133" t="s">
        <v>88</v>
      </c>
      <c r="G442" s="169">
        <v>27823</v>
      </c>
      <c r="H442" s="128" t="s">
        <v>92</v>
      </c>
      <c r="I442" s="170">
        <v>6.7708333333333336E-3</v>
      </c>
      <c r="J442" s="174">
        <f t="shared" si="3"/>
        <v>585</v>
      </c>
      <c r="K442" s="174">
        <f t="shared" si="4"/>
        <v>590</v>
      </c>
      <c r="L442" s="174">
        <f t="shared" si="5"/>
        <v>68</v>
      </c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spans="1:26">
      <c r="A443" s="133">
        <v>21</v>
      </c>
      <c r="B443" s="128" t="s">
        <v>132</v>
      </c>
      <c r="C443" s="128" t="s">
        <v>122</v>
      </c>
      <c r="D443" s="133" t="s">
        <v>105</v>
      </c>
      <c r="E443" s="133" t="s">
        <v>96</v>
      </c>
      <c r="F443" s="133" t="s">
        <v>102</v>
      </c>
      <c r="G443" s="169">
        <v>28410</v>
      </c>
      <c r="H443" s="128" t="s">
        <v>92</v>
      </c>
      <c r="I443" s="170">
        <v>1.2916666666666667E-2</v>
      </c>
      <c r="J443" s="174">
        <f t="shared" si="3"/>
        <v>1116</v>
      </c>
      <c r="K443" s="174">
        <f t="shared" si="4"/>
        <v>1120</v>
      </c>
      <c r="L443" s="174">
        <f t="shared" si="5"/>
        <v>36</v>
      </c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spans="1:26">
      <c r="A444" s="133">
        <v>22</v>
      </c>
      <c r="B444" s="128" t="s">
        <v>132</v>
      </c>
      <c r="C444" s="128" t="s">
        <v>140</v>
      </c>
      <c r="D444" s="133" t="s">
        <v>141</v>
      </c>
      <c r="E444" s="133" t="s">
        <v>87</v>
      </c>
      <c r="F444" s="133" t="s">
        <v>102</v>
      </c>
      <c r="G444" s="169">
        <v>27551</v>
      </c>
      <c r="H444" s="128" t="s">
        <v>92</v>
      </c>
      <c r="I444" s="170">
        <v>1.1574074074074075E-2</v>
      </c>
      <c r="J444" s="174">
        <f t="shared" si="3"/>
        <v>1000</v>
      </c>
      <c r="K444" s="174">
        <f t="shared" si="4"/>
        <v>1000</v>
      </c>
      <c r="L444" s="174">
        <f t="shared" si="5"/>
        <v>40</v>
      </c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 spans="1:26">
      <c r="A445" s="133">
        <v>23</v>
      </c>
      <c r="B445" s="128" t="s">
        <v>132</v>
      </c>
      <c r="C445" s="128" t="s">
        <v>142</v>
      </c>
      <c r="D445" s="133" t="s">
        <v>126</v>
      </c>
      <c r="E445" s="133" t="s">
        <v>87</v>
      </c>
      <c r="F445" s="133" t="s">
        <v>102</v>
      </c>
      <c r="G445" s="169">
        <v>28164</v>
      </c>
      <c r="H445" s="128" t="s">
        <v>127</v>
      </c>
      <c r="I445" s="170">
        <v>1.1863425925925925E-2</v>
      </c>
      <c r="J445" s="174">
        <f t="shared" si="3"/>
        <v>1025</v>
      </c>
      <c r="K445" s="174">
        <f t="shared" si="4"/>
        <v>1030</v>
      </c>
      <c r="L445" s="174">
        <f t="shared" si="5"/>
        <v>39</v>
      </c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 spans="1:26">
      <c r="A446" s="133">
        <v>24</v>
      </c>
      <c r="B446" s="128" t="s">
        <v>143</v>
      </c>
      <c r="C446" s="128" t="s">
        <v>144</v>
      </c>
      <c r="D446" s="133" t="s">
        <v>95</v>
      </c>
      <c r="E446" s="133" t="s">
        <v>96</v>
      </c>
      <c r="F446" s="133" t="s">
        <v>102</v>
      </c>
      <c r="G446" s="169">
        <v>27128</v>
      </c>
      <c r="H446" s="128" t="s">
        <v>97</v>
      </c>
      <c r="I446" s="170">
        <v>8.8541666666666664E-3</v>
      </c>
      <c r="J446" s="174">
        <f t="shared" si="3"/>
        <v>765</v>
      </c>
      <c r="K446" s="174">
        <f t="shared" si="4"/>
        <v>770</v>
      </c>
      <c r="L446" s="174">
        <f t="shared" si="5"/>
        <v>52</v>
      </c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 spans="1:26">
      <c r="A447" s="133">
        <v>25</v>
      </c>
      <c r="B447" s="128" t="s">
        <v>145</v>
      </c>
      <c r="C447" s="128" t="s">
        <v>146</v>
      </c>
      <c r="D447" s="133" t="s">
        <v>116</v>
      </c>
      <c r="E447" s="133" t="s">
        <v>87</v>
      </c>
      <c r="F447" s="133" t="s">
        <v>102</v>
      </c>
      <c r="G447" s="169">
        <v>27348</v>
      </c>
      <c r="H447" s="128" t="s">
        <v>89</v>
      </c>
      <c r="I447" s="170">
        <v>1.4988425925925926E-2</v>
      </c>
      <c r="J447" s="174">
        <f t="shared" si="3"/>
        <v>1295</v>
      </c>
      <c r="K447" s="174">
        <f t="shared" si="4"/>
        <v>1300</v>
      </c>
      <c r="L447" s="174">
        <f t="shared" si="5"/>
        <v>31</v>
      </c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 spans="1:26">
      <c r="A448" s="133">
        <v>26</v>
      </c>
      <c r="B448" s="128" t="s">
        <v>147</v>
      </c>
      <c r="C448" s="128" t="s">
        <v>148</v>
      </c>
      <c r="D448" s="133" t="s">
        <v>100</v>
      </c>
      <c r="E448" s="133" t="s">
        <v>101</v>
      </c>
      <c r="F448" s="133" t="s">
        <v>88</v>
      </c>
      <c r="G448" s="169">
        <v>28161</v>
      </c>
      <c r="H448" s="128" t="s">
        <v>89</v>
      </c>
      <c r="I448" s="170">
        <v>6.3310185185185197E-3</v>
      </c>
      <c r="J448" s="174">
        <f t="shared" si="3"/>
        <v>547</v>
      </c>
      <c r="K448" s="174">
        <f t="shared" si="4"/>
        <v>550</v>
      </c>
      <c r="L448" s="174">
        <f t="shared" si="5"/>
        <v>73</v>
      </c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 spans="1:26">
      <c r="A449" s="133">
        <v>27</v>
      </c>
      <c r="B449" s="128" t="s">
        <v>147</v>
      </c>
      <c r="C449" s="128" t="s">
        <v>149</v>
      </c>
      <c r="D449" s="133" t="s">
        <v>86</v>
      </c>
      <c r="E449" s="133" t="s">
        <v>87</v>
      </c>
      <c r="F449" s="133" t="s">
        <v>102</v>
      </c>
      <c r="G449" s="169">
        <v>28262</v>
      </c>
      <c r="H449" s="128" t="s">
        <v>89</v>
      </c>
      <c r="I449" s="170">
        <v>7.2569444444444443E-3</v>
      </c>
      <c r="J449" s="174">
        <f t="shared" si="3"/>
        <v>627</v>
      </c>
      <c r="K449" s="174">
        <f t="shared" si="4"/>
        <v>630</v>
      </c>
      <c r="L449" s="174">
        <f t="shared" si="5"/>
        <v>63</v>
      </c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 spans="1:26">
      <c r="A450" s="133">
        <v>28</v>
      </c>
      <c r="B450" s="128" t="s">
        <v>147</v>
      </c>
      <c r="C450" s="128" t="s">
        <v>150</v>
      </c>
      <c r="D450" s="133" t="s">
        <v>151</v>
      </c>
      <c r="E450" s="133" t="s">
        <v>87</v>
      </c>
      <c r="F450" s="133" t="s">
        <v>102</v>
      </c>
      <c r="G450" s="169">
        <v>27477</v>
      </c>
      <c r="H450" s="128" t="s">
        <v>109</v>
      </c>
      <c r="I450" s="170">
        <v>9.7685185185185184E-3</v>
      </c>
      <c r="J450" s="174">
        <f t="shared" si="3"/>
        <v>844</v>
      </c>
      <c r="K450" s="174">
        <f t="shared" si="4"/>
        <v>840</v>
      </c>
      <c r="L450" s="174">
        <f t="shared" si="5"/>
        <v>48</v>
      </c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 spans="1:26">
      <c r="A451" s="133">
        <v>29</v>
      </c>
      <c r="B451" s="128" t="s">
        <v>147</v>
      </c>
      <c r="C451" s="128" t="s">
        <v>152</v>
      </c>
      <c r="D451" s="133" t="s">
        <v>151</v>
      </c>
      <c r="E451" s="133" t="s">
        <v>87</v>
      </c>
      <c r="F451" s="133" t="s">
        <v>88</v>
      </c>
      <c r="G451" s="169">
        <v>27400</v>
      </c>
      <c r="H451" s="128" t="s">
        <v>109</v>
      </c>
      <c r="I451" s="170">
        <v>5.0231481481481481E-3</v>
      </c>
      <c r="J451" s="174">
        <f t="shared" si="3"/>
        <v>434</v>
      </c>
      <c r="K451" s="174">
        <f t="shared" si="4"/>
        <v>430</v>
      </c>
      <c r="L451" s="174">
        <f t="shared" si="5"/>
        <v>93</v>
      </c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spans="1:26">
      <c r="A452" s="133">
        <v>30</v>
      </c>
      <c r="B452" s="128" t="s">
        <v>147</v>
      </c>
      <c r="C452" s="128" t="s">
        <v>94</v>
      </c>
      <c r="D452" s="133" t="s">
        <v>151</v>
      </c>
      <c r="E452" s="133" t="s">
        <v>87</v>
      </c>
      <c r="F452" s="133" t="s">
        <v>88</v>
      </c>
      <c r="G452" s="169">
        <v>27266</v>
      </c>
      <c r="H452" s="128" t="s">
        <v>109</v>
      </c>
      <c r="I452" s="170">
        <v>6.4236111111111117E-3</v>
      </c>
      <c r="J452" s="174">
        <f t="shared" si="3"/>
        <v>555</v>
      </c>
      <c r="K452" s="174">
        <f t="shared" si="4"/>
        <v>560</v>
      </c>
      <c r="L452" s="174">
        <f t="shared" si="5"/>
        <v>71</v>
      </c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spans="1:26">
      <c r="A453" s="133">
        <v>31</v>
      </c>
      <c r="B453" s="128" t="s">
        <v>153</v>
      </c>
      <c r="C453" s="128" t="s">
        <v>154</v>
      </c>
      <c r="D453" s="133" t="s">
        <v>155</v>
      </c>
      <c r="E453" s="133" t="s">
        <v>87</v>
      </c>
      <c r="F453" s="133" t="s">
        <v>102</v>
      </c>
      <c r="G453" s="169">
        <v>27953</v>
      </c>
      <c r="H453" s="128" t="s">
        <v>89</v>
      </c>
      <c r="I453" s="170">
        <v>9.3749999999999997E-3</v>
      </c>
      <c r="J453" s="174">
        <f t="shared" si="3"/>
        <v>810</v>
      </c>
      <c r="K453" s="174">
        <f t="shared" si="4"/>
        <v>810</v>
      </c>
      <c r="L453" s="174">
        <f t="shared" si="5"/>
        <v>49</v>
      </c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spans="1:26">
      <c r="A454" s="133">
        <v>32</v>
      </c>
      <c r="B454" s="128" t="s">
        <v>153</v>
      </c>
      <c r="C454" s="128" t="s">
        <v>156</v>
      </c>
      <c r="D454" s="133" t="s">
        <v>151</v>
      </c>
      <c r="E454" s="133" t="s">
        <v>87</v>
      </c>
      <c r="F454" s="133" t="s">
        <v>88</v>
      </c>
      <c r="G454" s="169">
        <v>27439</v>
      </c>
      <c r="H454" s="128" t="s">
        <v>109</v>
      </c>
      <c r="I454" s="170">
        <v>5.7870370370370376E-3</v>
      </c>
      <c r="J454" s="174">
        <f t="shared" si="3"/>
        <v>500</v>
      </c>
      <c r="K454" s="174">
        <f t="shared" si="4"/>
        <v>500</v>
      </c>
      <c r="L454" s="174">
        <f t="shared" si="5"/>
        <v>80</v>
      </c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spans="1:26">
      <c r="A455" s="133">
        <v>33</v>
      </c>
      <c r="B455" s="128" t="s">
        <v>157</v>
      </c>
      <c r="C455" s="128" t="s">
        <v>158</v>
      </c>
      <c r="D455" s="133" t="s">
        <v>155</v>
      </c>
      <c r="E455" s="133" t="s">
        <v>87</v>
      </c>
      <c r="F455" s="133" t="s">
        <v>88</v>
      </c>
      <c r="G455" s="169">
        <v>27748</v>
      </c>
      <c r="H455" s="128" t="s">
        <v>89</v>
      </c>
      <c r="I455" s="170">
        <v>5.9953703703703697E-3</v>
      </c>
      <c r="J455" s="174">
        <f t="shared" si="3"/>
        <v>518</v>
      </c>
      <c r="K455" s="174">
        <f t="shared" si="4"/>
        <v>520</v>
      </c>
      <c r="L455" s="174">
        <f t="shared" si="5"/>
        <v>77</v>
      </c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spans="1:26">
      <c r="A456" s="133">
        <v>34</v>
      </c>
      <c r="B456" s="128" t="s">
        <v>159</v>
      </c>
      <c r="C456" s="128" t="s">
        <v>160</v>
      </c>
      <c r="D456" s="133" t="s">
        <v>112</v>
      </c>
      <c r="E456" s="133" t="s">
        <v>96</v>
      </c>
      <c r="F456" s="133" t="s">
        <v>102</v>
      </c>
      <c r="G456" s="169">
        <v>28295</v>
      </c>
      <c r="H456" s="128" t="s">
        <v>92</v>
      </c>
      <c r="I456" s="170">
        <v>1.0069444444444445E-2</v>
      </c>
      <c r="J456" s="174">
        <f t="shared" ref="J456:J471" si="6">HOUR(I456)*3600+MINUTE(I456)*60+SECOND(I456)</f>
        <v>870</v>
      </c>
      <c r="K456" s="174">
        <f t="shared" ref="K456:K471" si="7">ROUND(J456,-1)</f>
        <v>870</v>
      </c>
      <c r="L456" s="174">
        <f t="shared" ref="L456:L471" si="8">ROUND(40000/K456,0)</f>
        <v>46</v>
      </c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spans="1:26">
      <c r="A457" s="133">
        <v>35</v>
      </c>
      <c r="B457" s="128" t="s">
        <v>161</v>
      </c>
      <c r="C457" s="128" t="s">
        <v>162</v>
      </c>
      <c r="D457" s="133" t="s">
        <v>151</v>
      </c>
      <c r="E457" s="133" t="s">
        <v>87</v>
      </c>
      <c r="F457" s="133" t="s">
        <v>88</v>
      </c>
      <c r="G457" s="169">
        <v>27476</v>
      </c>
      <c r="H457" s="128" t="s">
        <v>109</v>
      </c>
      <c r="I457" s="170">
        <v>6.0648148148148145E-3</v>
      </c>
      <c r="J457" s="174">
        <f t="shared" si="6"/>
        <v>524</v>
      </c>
      <c r="K457" s="174">
        <f t="shared" si="7"/>
        <v>520</v>
      </c>
      <c r="L457" s="174">
        <f t="shared" si="8"/>
        <v>77</v>
      </c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spans="1:26">
      <c r="A458" s="133">
        <v>36</v>
      </c>
      <c r="B458" s="128" t="s">
        <v>163</v>
      </c>
      <c r="C458" s="128" t="s">
        <v>164</v>
      </c>
      <c r="D458" s="133" t="s">
        <v>151</v>
      </c>
      <c r="E458" s="133" t="s">
        <v>87</v>
      </c>
      <c r="F458" s="133" t="s">
        <v>88</v>
      </c>
      <c r="G458" s="169">
        <v>27484</v>
      </c>
      <c r="H458" s="128" t="s">
        <v>109</v>
      </c>
      <c r="I458" s="170">
        <v>5.9375000000000001E-3</v>
      </c>
      <c r="J458" s="174">
        <f t="shared" si="6"/>
        <v>513</v>
      </c>
      <c r="K458" s="174">
        <f t="shared" si="7"/>
        <v>510</v>
      </c>
      <c r="L458" s="174">
        <f t="shared" si="8"/>
        <v>78</v>
      </c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spans="1:26">
      <c r="A459" s="133">
        <v>37</v>
      </c>
      <c r="B459" s="128" t="s">
        <v>165</v>
      </c>
      <c r="C459" s="128" t="s">
        <v>166</v>
      </c>
      <c r="D459" s="133" t="s">
        <v>108</v>
      </c>
      <c r="E459" s="133" t="s">
        <v>87</v>
      </c>
      <c r="F459" s="133" t="s">
        <v>102</v>
      </c>
      <c r="G459" s="169">
        <v>27937</v>
      </c>
      <c r="H459" s="128" t="s">
        <v>109</v>
      </c>
      <c r="I459" s="170">
        <v>1.2546296296296297E-2</v>
      </c>
      <c r="J459" s="174">
        <f t="shared" si="6"/>
        <v>1084</v>
      </c>
      <c r="K459" s="174">
        <f t="shared" si="7"/>
        <v>1080</v>
      </c>
      <c r="L459" s="174">
        <f t="shared" si="8"/>
        <v>37</v>
      </c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spans="1:26">
      <c r="A460" s="133">
        <v>38</v>
      </c>
      <c r="B460" s="128" t="s">
        <v>167</v>
      </c>
      <c r="C460" s="128" t="s">
        <v>168</v>
      </c>
      <c r="D460" s="133" t="s">
        <v>86</v>
      </c>
      <c r="E460" s="133" t="s">
        <v>87</v>
      </c>
      <c r="F460" s="133" t="s">
        <v>102</v>
      </c>
      <c r="G460" s="169">
        <v>28058</v>
      </c>
      <c r="H460" s="128" t="s">
        <v>89</v>
      </c>
      <c r="I460" s="170">
        <v>1.0393518518518519E-2</v>
      </c>
      <c r="J460" s="174">
        <f t="shared" si="6"/>
        <v>898</v>
      </c>
      <c r="K460" s="174">
        <f t="shared" si="7"/>
        <v>900</v>
      </c>
      <c r="L460" s="174">
        <f t="shared" si="8"/>
        <v>44</v>
      </c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spans="1:26">
      <c r="A461" s="133">
        <v>39</v>
      </c>
      <c r="B461" s="128" t="s">
        <v>169</v>
      </c>
      <c r="C461" s="128" t="s">
        <v>170</v>
      </c>
      <c r="D461" s="133" t="s">
        <v>91</v>
      </c>
      <c r="E461" s="133" t="s">
        <v>87</v>
      </c>
      <c r="F461" s="133" t="s">
        <v>88</v>
      </c>
      <c r="G461" s="169">
        <v>27806</v>
      </c>
      <c r="H461" s="128" t="s">
        <v>92</v>
      </c>
      <c r="I461" s="170">
        <v>7.9861111111111122E-3</v>
      </c>
      <c r="J461" s="174">
        <f t="shared" si="6"/>
        <v>690</v>
      </c>
      <c r="K461" s="174">
        <f t="shared" si="7"/>
        <v>690</v>
      </c>
      <c r="L461" s="174">
        <f t="shared" si="8"/>
        <v>58</v>
      </c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spans="1:26">
      <c r="A462" s="133">
        <v>40</v>
      </c>
      <c r="B462" s="128" t="s">
        <v>171</v>
      </c>
      <c r="C462" s="128" t="s">
        <v>120</v>
      </c>
      <c r="D462" s="133" t="s">
        <v>126</v>
      </c>
      <c r="E462" s="133" t="s">
        <v>87</v>
      </c>
      <c r="F462" s="133" t="s">
        <v>88</v>
      </c>
      <c r="G462" s="169">
        <v>28426</v>
      </c>
      <c r="H462" s="128" t="s">
        <v>127</v>
      </c>
      <c r="I462" s="170">
        <v>8.5995370370370357E-3</v>
      </c>
      <c r="J462" s="174">
        <f t="shared" si="6"/>
        <v>743</v>
      </c>
      <c r="K462" s="174">
        <f t="shared" si="7"/>
        <v>740</v>
      </c>
      <c r="L462" s="174">
        <f t="shared" si="8"/>
        <v>54</v>
      </c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spans="1:26">
      <c r="A463" s="133">
        <v>41</v>
      </c>
      <c r="B463" s="128" t="s">
        <v>172</v>
      </c>
      <c r="C463" s="128" t="s">
        <v>173</v>
      </c>
      <c r="D463" s="133" t="s">
        <v>95</v>
      </c>
      <c r="E463" s="133" t="s">
        <v>96</v>
      </c>
      <c r="F463" s="133" t="s">
        <v>102</v>
      </c>
      <c r="G463" s="169">
        <v>27944</v>
      </c>
      <c r="H463" s="128" t="s">
        <v>97</v>
      </c>
      <c r="I463" s="170">
        <v>9.7106481481481471E-3</v>
      </c>
      <c r="J463" s="174">
        <f t="shared" si="6"/>
        <v>839</v>
      </c>
      <c r="K463" s="174">
        <f t="shared" si="7"/>
        <v>840</v>
      </c>
      <c r="L463" s="174">
        <f t="shared" si="8"/>
        <v>48</v>
      </c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spans="1:26">
      <c r="A464" s="133">
        <v>42</v>
      </c>
      <c r="B464" s="128" t="s">
        <v>172</v>
      </c>
      <c r="C464" s="128" t="s">
        <v>174</v>
      </c>
      <c r="D464" s="133" t="s">
        <v>112</v>
      </c>
      <c r="E464" s="133" t="s">
        <v>96</v>
      </c>
      <c r="F464" s="133" t="s">
        <v>102</v>
      </c>
      <c r="G464" s="169">
        <v>28451</v>
      </c>
      <c r="H464" s="128" t="s">
        <v>92</v>
      </c>
      <c r="I464" s="170">
        <v>9.6064814814814815E-3</v>
      </c>
      <c r="J464" s="174">
        <f t="shared" si="6"/>
        <v>830</v>
      </c>
      <c r="K464" s="174">
        <f t="shared" si="7"/>
        <v>830</v>
      </c>
      <c r="L464" s="174">
        <f t="shared" si="8"/>
        <v>48</v>
      </c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spans="1:26">
      <c r="A465" s="133">
        <v>43</v>
      </c>
      <c r="B465" s="128" t="s">
        <v>175</v>
      </c>
      <c r="C465" s="128" t="s">
        <v>140</v>
      </c>
      <c r="D465" s="133" t="s">
        <v>86</v>
      </c>
      <c r="E465" s="133" t="s">
        <v>87</v>
      </c>
      <c r="F465" s="133" t="s">
        <v>102</v>
      </c>
      <c r="G465" s="169">
        <v>28086</v>
      </c>
      <c r="H465" s="128" t="s">
        <v>89</v>
      </c>
      <c r="I465" s="170">
        <v>8.1828703703703699E-3</v>
      </c>
      <c r="J465" s="174">
        <f t="shared" si="6"/>
        <v>707</v>
      </c>
      <c r="K465" s="174">
        <f t="shared" si="7"/>
        <v>710</v>
      </c>
      <c r="L465" s="174">
        <f t="shared" si="8"/>
        <v>56</v>
      </c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spans="1:26">
      <c r="A466" s="133">
        <v>44</v>
      </c>
      <c r="B466" s="128" t="s">
        <v>176</v>
      </c>
      <c r="C466" s="128" t="s">
        <v>177</v>
      </c>
      <c r="D466" s="133" t="s">
        <v>123</v>
      </c>
      <c r="E466" s="133" t="s">
        <v>101</v>
      </c>
      <c r="F466" s="133" t="s">
        <v>102</v>
      </c>
      <c r="G466" s="169">
        <v>27696</v>
      </c>
      <c r="H466" s="128" t="s">
        <v>109</v>
      </c>
      <c r="I466" s="170">
        <v>7.0717592592592594E-3</v>
      </c>
      <c r="J466" s="174">
        <f t="shared" si="6"/>
        <v>611</v>
      </c>
      <c r="K466" s="174">
        <f t="shared" si="7"/>
        <v>610</v>
      </c>
      <c r="L466" s="174">
        <f t="shared" si="8"/>
        <v>66</v>
      </c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spans="1:26">
      <c r="A467" s="133">
        <v>45</v>
      </c>
      <c r="B467" s="128" t="s">
        <v>176</v>
      </c>
      <c r="C467" s="128" t="s">
        <v>178</v>
      </c>
      <c r="D467" s="133" t="s">
        <v>91</v>
      </c>
      <c r="E467" s="133" t="s">
        <v>87</v>
      </c>
      <c r="F467" s="133" t="s">
        <v>88</v>
      </c>
      <c r="G467" s="169">
        <v>27909</v>
      </c>
      <c r="H467" s="128" t="s">
        <v>92</v>
      </c>
      <c r="I467" s="170">
        <v>8.1597222222222227E-3</v>
      </c>
      <c r="J467" s="174">
        <f t="shared" si="6"/>
        <v>705</v>
      </c>
      <c r="K467" s="174">
        <f t="shared" si="7"/>
        <v>710</v>
      </c>
      <c r="L467" s="174">
        <f t="shared" si="8"/>
        <v>56</v>
      </c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spans="1:26">
      <c r="A468" s="133">
        <v>46</v>
      </c>
      <c r="B468" s="128" t="s">
        <v>176</v>
      </c>
      <c r="C468" s="128" t="s">
        <v>120</v>
      </c>
      <c r="D468" s="133" t="s">
        <v>95</v>
      </c>
      <c r="E468" s="133" t="s">
        <v>96</v>
      </c>
      <c r="F468" s="133" t="s">
        <v>88</v>
      </c>
      <c r="G468" s="169">
        <v>28091</v>
      </c>
      <c r="H468" s="128" t="s">
        <v>97</v>
      </c>
      <c r="I468" s="170">
        <v>7.7314814814814815E-3</v>
      </c>
      <c r="J468" s="174">
        <f t="shared" si="6"/>
        <v>668</v>
      </c>
      <c r="K468" s="174">
        <f t="shared" si="7"/>
        <v>670</v>
      </c>
      <c r="L468" s="174">
        <f t="shared" si="8"/>
        <v>60</v>
      </c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spans="1:26">
      <c r="A469" s="133">
        <v>47</v>
      </c>
      <c r="B469" s="128" t="s">
        <v>176</v>
      </c>
      <c r="C469" s="128" t="s">
        <v>179</v>
      </c>
      <c r="D469" s="133" t="s">
        <v>112</v>
      </c>
      <c r="E469" s="133" t="s">
        <v>96</v>
      </c>
      <c r="F469" s="133" t="s">
        <v>102</v>
      </c>
      <c r="G469" s="169">
        <v>28429</v>
      </c>
      <c r="H469" s="128" t="s">
        <v>92</v>
      </c>
      <c r="I469" s="170">
        <v>8.4490740740740741E-3</v>
      </c>
      <c r="J469" s="174">
        <f t="shared" si="6"/>
        <v>730</v>
      </c>
      <c r="K469" s="174">
        <f t="shared" si="7"/>
        <v>730</v>
      </c>
      <c r="L469" s="174">
        <f t="shared" si="8"/>
        <v>55</v>
      </c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spans="1:26">
      <c r="A470" s="133">
        <v>48</v>
      </c>
      <c r="B470" s="128" t="s">
        <v>180</v>
      </c>
      <c r="C470" s="128" t="s">
        <v>137</v>
      </c>
      <c r="D470" s="133" t="s">
        <v>126</v>
      </c>
      <c r="E470" s="133" t="s">
        <v>87</v>
      </c>
      <c r="F470" s="133" t="s">
        <v>102</v>
      </c>
      <c r="G470" s="169">
        <v>28137</v>
      </c>
      <c r="H470" s="128" t="s">
        <v>127</v>
      </c>
      <c r="I470" s="170">
        <v>8.9699074074074073E-3</v>
      </c>
      <c r="J470" s="174">
        <f t="shared" si="6"/>
        <v>775</v>
      </c>
      <c r="K470" s="174">
        <f t="shared" si="7"/>
        <v>780</v>
      </c>
      <c r="L470" s="174">
        <f t="shared" si="8"/>
        <v>51</v>
      </c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spans="1:26">
      <c r="A471" s="133">
        <v>49</v>
      </c>
      <c r="B471" s="128" t="s">
        <v>180</v>
      </c>
      <c r="C471" s="128" t="s">
        <v>181</v>
      </c>
      <c r="D471" s="133" t="s">
        <v>95</v>
      </c>
      <c r="E471" s="133" t="s">
        <v>96</v>
      </c>
      <c r="F471" s="133" t="s">
        <v>102</v>
      </c>
      <c r="G471" s="169">
        <v>27548</v>
      </c>
      <c r="H471" s="128" t="s">
        <v>97</v>
      </c>
      <c r="I471" s="170">
        <v>9.7916666666666655E-3</v>
      </c>
      <c r="J471" s="174">
        <f t="shared" si="6"/>
        <v>846</v>
      </c>
      <c r="K471" s="174">
        <f t="shared" si="7"/>
        <v>850</v>
      </c>
      <c r="L471" s="174">
        <f t="shared" si="8"/>
        <v>47</v>
      </c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spans="1:26">
      <c r="A472" s="133">
        <v>50</v>
      </c>
      <c r="B472" s="128" t="s">
        <v>182</v>
      </c>
      <c r="C472" s="128" t="s">
        <v>183</v>
      </c>
      <c r="D472" s="133" t="s">
        <v>184</v>
      </c>
      <c r="E472" s="133" t="s">
        <v>96</v>
      </c>
      <c r="F472" s="133" t="s">
        <v>88</v>
      </c>
      <c r="G472" s="169">
        <v>28271</v>
      </c>
      <c r="H472" s="128" t="s">
        <v>127</v>
      </c>
      <c r="I472" s="170">
        <v>7.9976851851851858E-3</v>
      </c>
      <c r="J472" s="174">
        <f t="shared" ref="J472:J487" si="9">HOUR(I472)*3600+MINUTE(I472)*60+SECOND(I472)</f>
        <v>691</v>
      </c>
      <c r="K472" s="174">
        <f t="shared" ref="K472:K487" si="10">ROUND(J472,-1)</f>
        <v>690</v>
      </c>
      <c r="L472" s="174">
        <f t="shared" ref="L472:L487" si="11">ROUND(40000/K472,0)</f>
        <v>58</v>
      </c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spans="1:26">
      <c r="A473" s="133">
        <v>51</v>
      </c>
      <c r="B473" s="128" t="s">
        <v>185</v>
      </c>
      <c r="C473" s="128" t="s">
        <v>186</v>
      </c>
      <c r="D473" s="133" t="s">
        <v>184</v>
      </c>
      <c r="E473" s="133" t="s">
        <v>96</v>
      </c>
      <c r="F473" s="133" t="s">
        <v>102</v>
      </c>
      <c r="G473" s="169">
        <v>27782</v>
      </c>
      <c r="H473" s="128" t="s">
        <v>127</v>
      </c>
      <c r="I473" s="170">
        <v>9.4097222222222238E-3</v>
      </c>
      <c r="J473" s="174">
        <f t="shared" si="9"/>
        <v>813</v>
      </c>
      <c r="K473" s="174">
        <f t="shared" si="10"/>
        <v>810</v>
      </c>
      <c r="L473" s="174">
        <f t="shared" si="11"/>
        <v>49</v>
      </c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spans="1:26">
      <c r="A474" s="133">
        <v>52</v>
      </c>
      <c r="B474" s="128" t="s">
        <v>187</v>
      </c>
      <c r="C474" s="128" t="s">
        <v>188</v>
      </c>
      <c r="D474" s="133" t="s">
        <v>86</v>
      </c>
      <c r="E474" s="133" t="s">
        <v>87</v>
      </c>
      <c r="F474" s="133" t="s">
        <v>102</v>
      </c>
      <c r="G474" s="169">
        <v>28484</v>
      </c>
      <c r="H474" s="128" t="s">
        <v>89</v>
      </c>
      <c r="I474" s="170">
        <v>8.7615740740740744E-3</v>
      </c>
      <c r="J474" s="174">
        <f t="shared" si="9"/>
        <v>757</v>
      </c>
      <c r="K474" s="174">
        <f t="shared" si="10"/>
        <v>760</v>
      </c>
      <c r="L474" s="174">
        <f t="shared" si="11"/>
        <v>53</v>
      </c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spans="1:26">
      <c r="A475" s="133">
        <v>53</v>
      </c>
      <c r="B475" s="128" t="s">
        <v>189</v>
      </c>
      <c r="C475" s="128" t="s">
        <v>190</v>
      </c>
      <c r="D475" s="133" t="s">
        <v>100</v>
      </c>
      <c r="E475" s="133" t="s">
        <v>101</v>
      </c>
      <c r="F475" s="133" t="s">
        <v>88</v>
      </c>
      <c r="G475" s="169">
        <v>28176</v>
      </c>
      <c r="H475" s="128" t="s">
        <v>89</v>
      </c>
      <c r="I475" s="170">
        <v>7.3495370370370372E-3</v>
      </c>
      <c r="J475" s="174">
        <f t="shared" si="9"/>
        <v>635</v>
      </c>
      <c r="K475" s="174">
        <f t="shared" si="10"/>
        <v>640</v>
      </c>
      <c r="L475" s="174">
        <f t="shared" si="11"/>
        <v>63</v>
      </c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spans="1:26">
      <c r="A476" s="133">
        <v>54</v>
      </c>
      <c r="B476" s="128" t="s">
        <v>191</v>
      </c>
      <c r="C476" s="128" t="s">
        <v>192</v>
      </c>
      <c r="D476" s="133" t="s">
        <v>105</v>
      </c>
      <c r="E476" s="133" t="s">
        <v>96</v>
      </c>
      <c r="F476" s="133" t="s">
        <v>102</v>
      </c>
      <c r="G476" s="169">
        <v>27699</v>
      </c>
      <c r="H476" s="128" t="s">
        <v>92</v>
      </c>
      <c r="I476" s="170">
        <v>9.3749999999999997E-3</v>
      </c>
      <c r="J476" s="174">
        <f t="shared" si="9"/>
        <v>810</v>
      </c>
      <c r="K476" s="174">
        <f t="shared" si="10"/>
        <v>810</v>
      </c>
      <c r="L476" s="174">
        <f t="shared" si="11"/>
        <v>49</v>
      </c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spans="1:26">
      <c r="A477" s="133">
        <v>55</v>
      </c>
      <c r="B477" s="128" t="s">
        <v>193</v>
      </c>
      <c r="C477" s="128" t="s">
        <v>194</v>
      </c>
      <c r="D477" s="133" t="s">
        <v>91</v>
      </c>
      <c r="E477" s="133" t="s">
        <v>87</v>
      </c>
      <c r="F477" s="133" t="s">
        <v>102</v>
      </c>
      <c r="G477" s="169">
        <v>27727</v>
      </c>
      <c r="H477" s="128" t="s">
        <v>92</v>
      </c>
      <c r="I477" s="170">
        <v>1.2037037037037035E-2</v>
      </c>
      <c r="J477" s="174">
        <f t="shared" si="9"/>
        <v>1040</v>
      </c>
      <c r="K477" s="174">
        <f t="shared" si="10"/>
        <v>1040</v>
      </c>
      <c r="L477" s="174">
        <f t="shared" si="11"/>
        <v>38</v>
      </c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spans="1:26">
      <c r="A478" s="133">
        <v>56</v>
      </c>
      <c r="B478" s="128" t="s">
        <v>195</v>
      </c>
      <c r="C478" s="128" t="s">
        <v>160</v>
      </c>
      <c r="D478" s="133" t="s">
        <v>105</v>
      </c>
      <c r="E478" s="133" t="s">
        <v>96</v>
      </c>
      <c r="F478" s="133" t="s">
        <v>102</v>
      </c>
      <c r="G478" s="169">
        <v>28332</v>
      </c>
      <c r="H478" s="128" t="s">
        <v>92</v>
      </c>
      <c r="I478" s="170">
        <v>1.40625E-2</v>
      </c>
      <c r="J478" s="174">
        <f t="shared" si="9"/>
        <v>1215</v>
      </c>
      <c r="K478" s="174">
        <f t="shared" si="10"/>
        <v>1220</v>
      </c>
      <c r="L478" s="174">
        <f t="shared" si="11"/>
        <v>33</v>
      </c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spans="1:26">
      <c r="A479" s="133">
        <v>57</v>
      </c>
      <c r="B479" s="128" t="s">
        <v>196</v>
      </c>
      <c r="C479" s="128" t="s">
        <v>197</v>
      </c>
      <c r="D479" s="133" t="s">
        <v>86</v>
      </c>
      <c r="E479" s="133" t="s">
        <v>87</v>
      </c>
      <c r="F479" s="133" t="s">
        <v>88</v>
      </c>
      <c r="G479" s="169">
        <v>28304</v>
      </c>
      <c r="H479" s="128" t="s">
        <v>89</v>
      </c>
      <c r="I479" s="170">
        <v>7.4074074074074068E-3</v>
      </c>
      <c r="J479" s="174">
        <f t="shared" si="9"/>
        <v>640</v>
      </c>
      <c r="K479" s="174">
        <f t="shared" si="10"/>
        <v>640</v>
      </c>
      <c r="L479" s="174">
        <f t="shared" si="11"/>
        <v>63</v>
      </c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spans="1:26">
      <c r="A480" s="133">
        <v>58</v>
      </c>
      <c r="B480" s="128" t="s">
        <v>198</v>
      </c>
      <c r="C480" s="128" t="s">
        <v>199</v>
      </c>
      <c r="D480" s="133" t="s">
        <v>134</v>
      </c>
      <c r="E480" s="133" t="s">
        <v>87</v>
      </c>
      <c r="F480" s="133" t="s">
        <v>102</v>
      </c>
      <c r="G480" s="169">
        <v>27264</v>
      </c>
      <c r="H480" s="128" t="s">
        <v>127</v>
      </c>
      <c r="I480" s="170">
        <v>7.789351851851852E-3</v>
      </c>
      <c r="J480" s="174">
        <f t="shared" si="9"/>
        <v>673</v>
      </c>
      <c r="K480" s="174">
        <f t="shared" si="10"/>
        <v>670</v>
      </c>
      <c r="L480" s="174">
        <f t="shared" si="11"/>
        <v>60</v>
      </c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spans="1:26">
      <c r="A481" s="133">
        <v>59</v>
      </c>
      <c r="B481" s="128" t="s">
        <v>200</v>
      </c>
      <c r="C481" s="128" t="s">
        <v>201</v>
      </c>
      <c r="D481" s="133" t="s">
        <v>126</v>
      </c>
      <c r="E481" s="133" t="s">
        <v>87</v>
      </c>
      <c r="F481" s="133" t="s">
        <v>102</v>
      </c>
      <c r="G481" s="169">
        <v>28400</v>
      </c>
      <c r="H481" s="128" t="s">
        <v>127</v>
      </c>
      <c r="I481" s="170">
        <v>8.773148148148148E-3</v>
      </c>
      <c r="J481" s="174">
        <f t="shared" si="9"/>
        <v>758</v>
      </c>
      <c r="K481" s="174">
        <f t="shared" si="10"/>
        <v>760</v>
      </c>
      <c r="L481" s="174">
        <f t="shared" si="11"/>
        <v>53</v>
      </c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spans="1:26">
      <c r="A482" s="133">
        <v>60</v>
      </c>
      <c r="B482" s="128" t="s">
        <v>202</v>
      </c>
      <c r="C482" s="128" t="s">
        <v>203</v>
      </c>
      <c r="D482" s="133" t="s">
        <v>100</v>
      </c>
      <c r="E482" s="133" t="s">
        <v>101</v>
      </c>
      <c r="F482" s="133" t="s">
        <v>102</v>
      </c>
      <c r="G482" s="169">
        <v>27508</v>
      </c>
      <c r="H482" s="128" t="s">
        <v>89</v>
      </c>
      <c r="I482" s="170">
        <v>8.5763888888888886E-3</v>
      </c>
      <c r="J482" s="174">
        <f t="shared" si="9"/>
        <v>741</v>
      </c>
      <c r="K482" s="174">
        <f t="shared" si="10"/>
        <v>740</v>
      </c>
      <c r="L482" s="174">
        <f t="shared" si="11"/>
        <v>54</v>
      </c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spans="1:26">
      <c r="A483" s="133">
        <v>61</v>
      </c>
      <c r="B483" s="128" t="s">
        <v>204</v>
      </c>
      <c r="C483" s="128" t="s">
        <v>205</v>
      </c>
      <c r="D483" s="133" t="s">
        <v>184</v>
      </c>
      <c r="E483" s="133" t="s">
        <v>96</v>
      </c>
      <c r="F483" s="133" t="s">
        <v>88</v>
      </c>
      <c r="G483" s="169">
        <v>27788</v>
      </c>
      <c r="H483" s="128" t="s">
        <v>127</v>
      </c>
      <c r="I483" s="170">
        <v>7.9861111111111122E-3</v>
      </c>
      <c r="J483" s="174">
        <f t="shared" si="9"/>
        <v>690</v>
      </c>
      <c r="K483" s="174">
        <f t="shared" si="10"/>
        <v>690</v>
      </c>
      <c r="L483" s="174">
        <f t="shared" si="11"/>
        <v>58</v>
      </c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spans="1:26">
      <c r="A484" s="133">
        <v>62</v>
      </c>
      <c r="B484" s="128" t="s">
        <v>206</v>
      </c>
      <c r="C484" s="128" t="s">
        <v>201</v>
      </c>
      <c r="D484" s="133" t="s">
        <v>155</v>
      </c>
      <c r="E484" s="133" t="s">
        <v>87</v>
      </c>
      <c r="F484" s="133" t="s">
        <v>102</v>
      </c>
      <c r="G484" s="169">
        <v>27067</v>
      </c>
      <c r="H484" s="128" t="s">
        <v>89</v>
      </c>
      <c r="I484" s="170">
        <v>9.3749999999999997E-3</v>
      </c>
      <c r="J484" s="174">
        <f t="shared" si="9"/>
        <v>810</v>
      </c>
      <c r="K484" s="174">
        <f t="shared" si="10"/>
        <v>810</v>
      </c>
      <c r="L484" s="174">
        <f t="shared" si="11"/>
        <v>49</v>
      </c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spans="1:26">
      <c r="A485" s="133">
        <v>63</v>
      </c>
      <c r="B485" s="128" t="s">
        <v>207</v>
      </c>
      <c r="C485" s="128" t="s">
        <v>160</v>
      </c>
      <c r="D485" s="133" t="s">
        <v>136</v>
      </c>
      <c r="E485" s="133" t="s">
        <v>87</v>
      </c>
      <c r="F485" s="133" t="s">
        <v>102</v>
      </c>
      <c r="G485" s="169">
        <v>27898</v>
      </c>
      <c r="H485" s="128" t="s">
        <v>127</v>
      </c>
      <c r="I485" s="170">
        <v>8.0671296296296307E-3</v>
      </c>
      <c r="J485" s="174">
        <f t="shared" si="9"/>
        <v>697</v>
      </c>
      <c r="K485" s="174">
        <f t="shared" si="10"/>
        <v>700</v>
      </c>
      <c r="L485" s="174">
        <f t="shared" si="11"/>
        <v>57</v>
      </c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spans="1:26">
      <c r="A486" s="133">
        <v>64</v>
      </c>
      <c r="B486" s="128" t="s">
        <v>207</v>
      </c>
      <c r="C486" s="128" t="s">
        <v>208</v>
      </c>
      <c r="D486" s="133" t="s">
        <v>136</v>
      </c>
      <c r="E486" s="133" t="s">
        <v>87</v>
      </c>
      <c r="F486" s="133" t="s">
        <v>102</v>
      </c>
      <c r="G486" s="169">
        <v>28125</v>
      </c>
      <c r="H486" s="128" t="s">
        <v>127</v>
      </c>
      <c r="I486" s="170">
        <v>1.064814814814815E-2</v>
      </c>
      <c r="J486" s="174">
        <f t="shared" si="9"/>
        <v>920</v>
      </c>
      <c r="K486" s="174">
        <f t="shared" si="10"/>
        <v>920</v>
      </c>
      <c r="L486" s="174">
        <f t="shared" si="11"/>
        <v>43</v>
      </c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spans="1:26">
      <c r="A487" s="133">
        <v>65</v>
      </c>
      <c r="B487" s="128" t="s">
        <v>207</v>
      </c>
      <c r="C487" s="128" t="s">
        <v>209</v>
      </c>
      <c r="D487" s="133" t="s">
        <v>95</v>
      </c>
      <c r="E487" s="133" t="s">
        <v>96</v>
      </c>
      <c r="F487" s="133" t="s">
        <v>88</v>
      </c>
      <c r="G487" s="169">
        <v>28037</v>
      </c>
      <c r="H487" s="128" t="s">
        <v>97</v>
      </c>
      <c r="I487" s="170">
        <v>6.5624999999999998E-3</v>
      </c>
      <c r="J487" s="174">
        <f t="shared" si="9"/>
        <v>567</v>
      </c>
      <c r="K487" s="174">
        <f t="shared" si="10"/>
        <v>570</v>
      </c>
      <c r="L487" s="174">
        <f t="shared" si="11"/>
        <v>70</v>
      </c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spans="1:26">
      <c r="A488" s="133">
        <v>66</v>
      </c>
      <c r="B488" s="128" t="s">
        <v>210</v>
      </c>
      <c r="C488" s="128" t="s">
        <v>211</v>
      </c>
      <c r="D488" s="133" t="s">
        <v>86</v>
      </c>
      <c r="E488" s="133" t="s">
        <v>87</v>
      </c>
      <c r="F488" s="133" t="s">
        <v>102</v>
      </c>
      <c r="G488" s="169">
        <v>28153</v>
      </c>
      <c r="H488" s="128" t="s">
        <v>89</v>
      </c>
      <c r="I488" s="170">
        <v>7.2569444444444443E-3</v>
      </c>
      <c r="J488" s="174">
        <f t="shared" ref="J488:J503" si="12">HOUR(I488)*3600+MINUTE(I488)*60+SECOND(I488)</f>
        <v>627</v>
      </c>
      <c r="K488" s="174">
        <f t="shared" ref="K488:K503" si="13">ROUND(J488,-1)</f>
        <v>630</v>
      </c>
      <c r="L488" s="174">
        <f t="shared" ref="L488:L503" si="14">ROUND(40000/K488,0)</f>
        <v>63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 spans="1:26">
      <c r="A489" s="133">
        <v>67</v>
      </c>
      <c r="B489" s="128" t="s">
        <v>212</v>
      </c>
      <c r="C489" s="128" t="s">
        <v>213</v>
      </c>
      <c r="D489" s="133" t="s">
        <v>126</v>
      </c>
      <c r="E489" s="133" t="s">
        <v>87</v>
      </c>
      <c r="F489" s="133" t="s">
        <v>88</v>
      </c>
      <c r="G489" s="169">
        <v>28219</v>
      </c>
      <c r="H489" s="128" t="s">
        <v>127</v>
      </c>
      <c r="I489" s="170">
        <v>1.0416666666666666E-2</v>
      </c>
      <c r="J489" s="174">
        <f t="shared" si="12"/>
        <v>900</v>
      </c>
      <c r="K489" s="174">
        <f t="shared" si="13"/>
        <v>900</v>
      </c>
      <c r="L489" s="174">
        <f t="shared" si="14"/>
        <v>44</v>
      </c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 spans="1:26">
      <c r="A490" s="133">
        <v>68</v>
      </c>
      <c r="B490" s="128" t="s">
        <v>214</v>
      </c>
      <c r="C490" s="128" t="s">
        <v>215</v>
      </c>
      <c r="D490" s="133" t="s">
        <v>126</v>
      </c>
      <c r="E490" s="133" t="s">
        <v>87</v>
      </c>
      <c r="F490" s="133" t="s">
        <v>102</v>
      </c>
      <c r="G490" s="169">
        <v>28229</v>
      </c>
      <c r="H490" s="128" t="s">
        <v>127</v>
      </c>
      <c r="I490" s="170">
        <v>1.1863425925925925E-2</v>
      </c>
      <c r="J490" s="174">
        <f t="shared" si="12"/>
        <v>1025</v>
      </c>
      <c r="K490" s="174">
        <f t="shared" si="13"/>
        <v>1030</v>
      </c>
      <c r="L490" s="174">
        <f t="shared" si="14"/>
        <v>39</v>
      </c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 spans="1:26">
      <c r="A491" s="133">
        <v>69</v>
      </c>
      <c r="B491" s="128" t="s">
        <v>216</v>
      </c>
      <c r="C491" s="128" t="s">
        <v>217</v>
      </c>
      <c r="D491" s="133" t="s">
        <v>141</v>
      </c>
      <c r="E491" s="133" t="s">
        <v>87</v>
      </c>
      <c r="F491" s="133" t="s">
        <v>102</v>
      </c>
      <c r="G491" s="169">
        <v>27246</v>
      </c>
      <c r="H491" s="128" t="s">
        <v>92</v>
      </c>
      <c r="I491" s="170">
        <v>9.3171296296296283E-3</v>
      </c>
      <c r="J491" s="174">
        <f t="shared" si="12"/>
        <v>805</v>
      </c>
      <c r="K491" s="174">
        <f t="shared" si="13"/>
        <v>810</v>
      </c>
      <c r="L491" s="174">
        <f t="shared" si="14"/>
        <v>49</v>
      </c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 spans="1:26">
      <c r="A492" s="133">
        <v>70</v>
      </c>
      <c r="B492" s="128" t="s">
        <v>218</v>
      </c>
      <c r="C492" s="128" t="s">
        <v>219</v>
      </c>
      <c r="D492" s="133" t="s">
        <v>112</v>
      </c>
      <c r="E492" s="133" t="s">
        <v>96</v>
      </c>
      <c r="F492" s="133" t="s">
        <v>102</v>
      </c>
      <c r="G492" s="169">
        <v>27760</v>
      </c>
      <c r="H492" s="128" t="s">
        <v>92</v>
      </c>
      <c r="I492" s="170">
        <v>9.6064814814814815E-3</v>
      </c>
      <c r="J492" s="174">
        <f t="shared" si="12"/>
        <v>830</v>
      </c>
      <c r="K492" s="174">
        <f t="shared" si="13"/>
        <v>830</v>
      </c>
      <c r="L492" s="174">
        <f t="shared" si="14"/>
        <v>48</v>
      </c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 spans="1:26">
      <c r="A493" s="133">
        <v>71</v>
      </c>
      <c r="B493" s="128" t="s">
        <v>220</v>
      </c>
      <c r="C493" s="128" t="s">
        <v>208</v>
      </c>
      <c r="D493" s="133" t="s">
        <v>108</v>
      </c>
      <c r="E493" s="133" t="s">
        <v>87</v>
      </c>
      <c r="F493" s="133" t="s">
        <v>102</v>
      </c>
      <c r="G493" s="169">
        <v>26636</v>
      </c>
      <c r="H493" s="128" t="s">
        <v>109</v>
      </c>
      <c r="I493" s="170">
        <v>1.1944444444444445E-2</v>
      </c>
      <c r="J493" s="174">
        <f t="shared" si="12"/>
        <v>1032</v>
      </c>
      <c r="K493" s="174">
        <f t="shared" si="13"/>
        <v>1030</v>
      </c>
      <c r="L493" s="174">
        <f t="shared" si="14"/>
        <v>39</v>
      </c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 spans="1:26">
      <c r="A494" s="133">
        <v>72</v>
      </c>
      <c r="B494" s="128" t="s">
        <v>221</v>
      </c>
      <c r="C494" s="128" t="s">
        <v>219</v>
      </c>
      <c r="D494" s="133" t="s">
        <v>105</v>
      </c>
      <c r="E494" s="133" t="s">
        <v>96</v>
      </c>
      <c r="F494" s="133" t="s">
        <v>102</v>
      </c>
      <c r="G494" s="169">
        <v>28037</v>
      </c>
      <c r="H494" s="128" t="s">
        <v>92</v>
      </c>
      <c r="I494" s="170">
        <v>1.2615740740740742E-2</v>
      </c>
      <c r="J494" s="174">
        <f t="shared" si="12"/>
        <v>1090</v>
      </c>
      <c r="K494" s="174">
        <f t="shared" si="13"/>
        <v>1090</v>
      </c>
      <c r="L494" s="174">
        <f t="shared" si="14"/>
        <v>37</v>
      </c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 spans="1:26">
      <c r="A495" s="133">
        <v>73</v>
      </c>
      <c r="B495" s="128" t="s">
        <v>222</v>
      </c>
      <c r="C495" s="128" t="s">
        <v>208</v>
      </c>
      <c r="D495" s="133" t="s">
        <v>123</v>
      </c>
      <c r="E495" s="133" t="s">
        <v>101</v>
      </c>
      <c r="F495" s="133" t="s">
        <v>102</v>
      </c>
      <c r="G495" s="169">
        <v>27421</v>
      </c>
      <c r="H495" s="128" t="s">
        <v>109</v>
      </c>
      <c r="I495" s="170">
        <v>1.7870370370370373E-2</v>
      </c>
      <c r="J495" s="174">
        <f t="shared" si="12"/>
        <v>1544</v>
      </c>
      <c r="K495" s="174">
        <f t="shared" si="13"/>
        <v>1540</v>
      </c>
      <c r="L495" s="174">
        <f t="shared" si="14"/>
        <v>26</v>
      </c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 spans="1:26">
      <c r="A496" s="133">
        <v>74</v>
      </c>
      <c r="B496" s="128" t="s">
        <v>223</v>
      </c>
      <c r="C496" s="128" t="s">
        <v>224</v>
      </c>
      <c r="D496" s="133" t="s">
        <v>126</v>
      </c>
      <c r="E496" s="133" t="s">
        <v>87</v>
      </c>
      <c r="F496" s="133" t="s">
        <v>88</v>
      </c>
      <c r="G496" s="169">
        <v>28217</v>
      </c>
      <c r="H496" s="128" t="s">
        <v>127</v>
      </c>
      <c r="I496" s="170">
        <v>6.6550925925925935E-3</v>
      </c>
      <c r="J496" s="174">
        <f t="shared" si="12"/>
        <v>575</v>
      </c>
      <c r="K496" s="174">
        <f t="shared" si="13"/>
        <v>580</v>
      </c>
      <c r="L496" s="174">
        <f t="shared" si="14"/>
        <v>69</v>
      </c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 spans="1:26">
      <c r="A497" s="133">
        <v>75</v>
      </c>
      <c r="B497" s="128" t="s">
        <v>223</v>
      </c>
      <c r="C497" s="128" t="s">
        <v>225</v>
      </c>
      <c r="D497" s="133" t="s">
        <v>123</v>
      </c>
      <c r="E497" s="133" t="s">
        <v>101</v>
      </c>
      <c r="F497" s="133" t="s">
        <v>88</v>
      </c>
      <c r="G497" s="169">
        <v>27279</v>
      </c>
      <c r="H497" s="128" t="s">
        <v>109</v>
      </c>
      <c r="I497" s="170">
        <v>5.3009259259259251E-3</v>
      </c>
      <c r="J497" s="174">
        <f t="shared" si="12"/>
        <v>458</v>
      </c>
      <c r="K497" s="174">
        <f t="shared" si="13"/>
        <v>460</v>
      </c>
      <c r="L497" s="174">
        <f t="shared" si="14"/>
        <v>87</v>
      </c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spans="1:26">
      <c r="A498" s="133">
        <v>76</v>
      </c>
      <c r="B498" s="128" t="s">
        <v>223</v>
      </c>
      <c r="C498" s="128" t="s">
        <v>226</v>
      </c>
      <c r="D498" s="133" t="s">
        <v>123</v>
      </c>
      <c r="E498" s="133" t="s">
        <v>101</v>
      </c>
      <c r="F498" s="133" t="s">
        <v>102</v>
      </c>
      <c r="G498" s="169">
        <v>27433</v>
      </c>
      <c r="H498" s="128" t="s">
        <v>109</v>
      </c>
      <c r="I498" s="170">
        <v>1.383101851851852E-2</v>
      </c>
      <c r="J498" s="174">
        <f t="shared" si="12"/>
        <v>1195</v>
      </c>
      <c r="K498" s="174">
        <f t="shared" si="13"/>
        <v>1200</v>
      </c>
      <c r="L498" s="174">
        <f t="shared" si="14"/>
        <v>33</v>
      </c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 spans="1:26">
      <c r="A499" s="133">
        <v>77</v>
      </c>
      <c r="B499" s="128" t="s">
        <v>223</v>
      </c>
      <c r="C499" s="128" t="s">
        <v>227</v>
      </c>
      <c r="D499" s="133" t="s">
        <v>95</v>
      </c>
      <c r="E499" s="133" t="s">
        <v>96</v>
      </c>
      <c r="F499" s="133" t="s">
        <v>88</v>
      </c>
      <c r="G499" s="169">
        <v>27805</v>
      </c>
      <c r="H499" s="128" t="s">
        <v>97</v>
      </c>
      <c r="I499" s="170">
        <v>5.7986111111111112E-3</v>
      </c>
      <c r="J499" s="174">
        <f t="shared" si="12"/>
        <v>501</v>
      </c>
      <c r="K499" s="174">
        <f t="shared" si="13"/>
        <v>500</v>
      </c>
      <c r="L499" s="174">
        <f t="shared" si="14"/>
        <v>80</v>
      </c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 spans="1:26">
      <c r="A500" s="133">
        <v>78</v>
      </c>
      <c r="B500" s="128" t="s">
        <v>223</v>
      </c>
      <c r="C500" s="128" t="s">
        <v>228</v>
      </c>
      <c r="D500" s="133" t="s">
        <v>95</v>
      </c>
      <c r="E500" s="133" t="s">
        <v>96</v>
      </c>
      <c r="F500" s="133" t="s">
        <v>88</v>
      </c>
      <c r="G500" s="169">
        <v>28018</v>
      </c>
      <c r="H500" s="128" t="s">
        <v>97</v>
      </c>
      <c r="I500" s="170">
        <v>7.743055555555556E-3</v>
      </c>
      <c r="J500" s="174">
        <f t="shared" si="12"/>
        <v>669</v>
      </c>
      <c r="K500" s="174">
        <f t="shared" si="13"/>
        <v>670</v>
      </c>
      <c r="L500" s="174">
        <f t="shared" si="14"/>
        <v>60</v>
      </c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 spans="1:26">
      <c r="A501" s="133">
        <v>79</v>
      </c>
      <c r="B501" s="128" t="s">
        <v>229</v>
      </c>
      <c r="C501" s="128" t="s">
        <v>230</v>
      </c>
      <c r="D501" s="133" t="s">
        <v>126</v>
      </c>
      <c r="E501" s="133" t="s">
        <v>87</v>
      </c>
      <c r="F501" s="133" t="s">
        <v>102</v>
      </c>
      <c r="G501" s="169">
        <v>28287</v>
      </c>
      <c r="H501" s="128" t="s">
        <v>127</v>
      </c>
      <c r="I501" s="170">
        <v>9.3749999999999997E-3</v>
      </c>
      <c r="J501" s="174">
        <f t="shared" si="12"/>
        <v>810</v>
      </c>
      <c r="K501" s="174">
        <f t="shared" si="13"/>
        <v>810</v>
      </c>
      <c r="L501" s="174">
        <f t="shared" si="14"/>
        <v>49</v>
      </c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 spans="1:26">
      <c r="A502" s="133">
        <v>80</v>
      </c>
      <c r="B502" s="128" t="s">
        <v>229</v>
      </c>
      <c r="C502" s="128" t="s">
        <v>231</v>
      </c>
      <c r="D502" s="133" t="s">
        <v>151</v>
      </c>
      <c r="E502" s="133" t="s">
        <v>87</v>
      </c>
      <c r="F502" s="133" t="s">
        <v>88</v>
      </c>
      <c r="G502" s="169">
        <v>36902</v>
      </c>
      <c r="H502" s="128" t="s">
        <v>109</v>
      </c>
      <c r="I502" s="170">
        <v>7.8125E-3</v>
      </c>
      <c r="J502" s="174">
        <f t="shared" si="12"/>
        <v>675</v>
      </c>
      <c r="K502" s="174">
        <f t="shared" si="13"/>
        <v>680</v>
      </c>
      <c r="L502" s="174">
        <f t="shared" si="14"/>
        <v>59</v>
      </c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 spans="1:26">
      <c r="A503" s="133">
        <v>81</v>
      </c>
      <c r="B503" s="128" t="s">
        <v>232</v>
      </c>
      <c r="C503" s="128" t="s">
        <v>233</v>
      </c>
      <c r="D503" s="133" t="s">
        <v>136</v>
      </c>
      <c r="E503" s="133" t="s">
        <v>87</v>
      </c>
      <c r="F503" s="133" t="s">
        <v>88</v>
      </c>
      <c r="G503" s="169">
        <v>27069</v>
      </c>
      <c r="H503" s="128" t="s">
        <v>127</v>
      </c>
      <c r="I503" s="170">
        <v>5.9606481481481489E-3</v>
      </c>
      <c r="J503" s="174">
        <f t="shared" si="12"/>
        <v>515</v>
      </c>
      <c r="K503" s="174">
        <f t="shared" si="13"/>
        <v>520</v>
      </c>
      <c r="L503" s="174">
        <f t="shared" si="14"/>
        <v>77</v>
      </c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 spans="1:26">
      <c r="A504" s="133">
        <v>82</v>
      </c>
      <c r="B504" s="128" t="s">
        <v>232</v>
      </c>
      <c r="C504" s="128" t="s">
        <v>234</v>
      </c>
      <c r="D504" s="133" t="s">
        <v>105</v>
      </c>
      <c r="E504" s="133" t="s">
        <v>96</v>
      </c>
      <c r="F504" s="133" t="s">
        <v>88</v>
      </c>
      <c r="G504" s="169">
        <v>28287</v>
      </c>
      <c r="H504" s="128" t="s">
        <v>92</v>
      </c>
      <c r="I504" s="170">
        <v>7.5347222222222213E-3</v>
      </c>
      <c r="J504" s="174">
        <f t="shared" ref="J504:J519" si="15">HOUR(I504)*3600+MINUTE(I504)*60+SECOND(I504)</f>
        <v>651</v>
      </c>
      <c r="K504" s="174">
        <f t="shared" ref="K504:K519" si="16">ROUND(J504,-1)</f>
        <v>650</v>
      </c>
      <c r="L504" s="174">
        <f t="shared" ref="L504:L519" si="17">ROUND(40000/K504,0)</f>
        <v>62</v>
      </c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 spans="1:26">
      <c r="A505" s="133">
        <v>83</v>
      </c>
      <c r="B505" s="128" t="s">
        <v>235</v>
      </c>
      <c r="C505" s="128" t="s">
        <v>236</v>
      </c>
      <c r="D505" s="133" t="s">
        <v>123</v>
      </c>
      <c r="E505" s="133" t="s">
        <v>101</v>
      </c>
      <c r="F505" s="133" t="s">
        <v>88</v>
      </c>
      <c r="G505" s="169">
        <v>26563</v>
      </c>
      <c r="H505" s="128" t="s">
        <v>109</v>
      </c>
      <c r="I505" s="170">
        <v>6.4236111111111117E-3</v>
      </c>
      <c r="J505" s="174">
        <f t="shared" si="15"/>
        <v>555</v>
      </c>
      <c r="K505" s="174">
        <f t="shared" si="16"/>
        <v>560</v>
      </c>
      <c r="L505" s="174">
        <f t="shared" si="17"/>
        <v>71</v>
      </c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 spans="1:26">
      <c r="A506" s="133">
        <v>84</v>
      </c>
      <c r="B506" s="128" t="s">
        <v>237</v>
      </c>
      <c r="C506" s="128" t="s">
        <v>238</v>
      </c>
      <c r="D506" s="133" t="s">
        <v>95</v>
      </c>
      <c r="E506" s="133" t="s">
        <v>96</v>
      </c>
      <c r="F506" s="133" t="s">
        <v>102</v>
      </c>
      <c r="G506" s="169">
        <v>27658</v>
      </c>
      <c r="H506" s="128" t="s">
        <v>97</v>
      </c>
      <c r="I506" s="170">
        <v>1.113425925925926E-2</v>
      </c>
      <c r="J506" s="174">
        <f t="shared" si="15"/>
        <v>962</v>
      </c>
      <c r="K506" s="174">
        <f t="shared" si="16"/>
        <v>960</v>
      </c>
      <c r="L506" s="174">
        <f t="shared" si="17"/>
        <v>42</v>
      </c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 spans="1:26">
      <c r="A507" s="133">
        <v>85</v>
      </c>
      <c r="B507" s="128" t="s">
        <v>239</v>
      </c>
      <c r="C507" s="128" t="s">
        <v>240</v>
      </c>
      <c r="D507" s="133" t="s">
        <v>116</v>
      </c>
      <c r="E507" s="133" t="s">
        <v>87</v>
      </c>
      <c r="F507" s="133" t="s">
        <v>88</v>
      </c>
      <c r="G507" s="169">
        <v>27708</v>
      </c>
      <c r="H507" s="128" t="s">
        <v>89</v>
      </c>
      <c r="I507" s="170">
        <v>8.9699074074074073E-3</v>
      </c>
      <c r="J507" s="174">
        <f t="shared" si="15"/>
        <v>775</v>
      </c>
      <c r="K507" s="174">
        <f t="shared" si="16"/>
        <v>780</v>
      </c>
      <c r="L507" s="174">
        <f t="shared" si="17"/>
        <v>51</v>
      </c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 spans="1:26">
      <c r="A508" s="133">
        <v>86</v>
      </c>
      <c r="B508" s="128" t="s">
        <v>241</v>
      </c>
      <c r="C508" s="128" t="s">
        <v>242</v>
      </c>
      <c r="D508" s="133" t="s">
        <v>184</v>
      </c>
      <c r="E508" s="133" t="s">
        <v>96</v>
      </c>
      <c r="F508" s="133" t="s">
        <v>88</v>
      </c>
      <c r="G508" s="169">
        <v>28258</v>
      </c>
      <c r="H508" s="128" t="s">
        <v>127</v>
      </c>
      <c r="I508" s="170">
        <v>6.0995370370370361E-3</v>
      </c>
      <c r="J508" s="174">
        <f t="shared" si="15"/>
        <v>527</v>
      </c>
      <c r="K508" s="174">
        <f t="shared" si="16"/>
        <v>530</v>
      </c>
      <c r="L508" s="174">
        <f t="shared" si="17"/>
        <v>75</v>
      </c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 spans="1:26">
      <c r="A509" s="133">
        <v>87</v>
      </c>
      <c r="B509" s="128" t="s">
        <v>243</v>
      </c>
      <c r="C509" s="128" t="s">
        <v>244</v>
      </c>
      <c r="D509" s="133" t="s">
        <v>95</v>
      </c>
      <c r="E509" s="133" t="s">
        <v>96</v>
      </c>
      <c r="F509" s="133" t="s">
        <v>88</v>
      </c>
      <c r="G509" s="169">
        <v>27750</v>
      </c>
      <c r="H509" s="128" t="s">
        <v>97</v>
      </c>
      <c r="I509" s="170">
        <v>5.7986111111111112E-3</v>
      </c>
      <c r="J509" s="174">
        <f t="shared" si="15"/>
        <v>501</v>
      </c>
      <c r="K509" s="174">
        <f t="shared" si="16"/>
        <v>500</v>
      </c>
      <c r="L509" s="174">
        <f t="shared" si="17"/>
        <v>80</v>
      </c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 spans="1:26">
      <c r="A510" s="133">
        <v>88</v>
      </c>
      <c r="B510" s="128" t="s">
        <v>243</v>
      </c>
      <c r="C510" s="128" t="s">
        <v>245</v>
      </c>
      <c r="D510" s="133" t="s">
        <v>141</v>
      </c>
      <c r="E510" s="133" t="s">
        <v>87</v>
      </c>
      <c r="F510" s="133" t="s">
        <v>102</v>
      </c>
      <c r="G510" s="169">
        <v>27525</v>
      </c>
      <c r="H510" s="128" t="s">
        <v>92</v>
      </c>
      <c r="I510" s="170">
        <v>9.7569444444444448E-3</v>
      </c>
      <c r="J510" s="174">
        <f t="shared" si="15"/>
        <v>843</v>
      </c>
      <c r="K510" s="174">
        <f t="shared" si="16"/>
        <v>840</v>
      </c>
      <c r="L510" s="174">
        <f t="shared" si="17"/>
        <v>48</v>
      </c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 spans="1:26">
      <c r="A511" s="133">
        <v>89</v>
      </c>
      <c r="B511" s="128" t="s">
        <v>243</v>
      </c>
      <c r="C511" s="128" t="s">
        <v>246</v>
      </c>
      <c r="D511" s="133" t="s">
        <v>116</v>
      </c>
      <c r="E511" s="133" t="s">
        <v>87</v>
      </c>
      <c r="F511" s="133" t="s">
        <v>88</v>
      </c>
      <c r="G511" s="169">
        <v>27261</v>
      </c>
      <c r="H511" s="128" t="s">
        <v>89</v>
      </c>
      <c r="I511" s="170">
        <v>6.1342592592592594E-3</v>
      </c>
      <c r="J511" s="174">
        <f t="shared" si="15"/>
        <v>530</v>
      </c>
      <c r="K511" s="174">
        <f t="shared" si="16"/>
        <v>530</v>
      </c>
      <c r="L511" s="174">
        <f t="shared" si="17"/>
        <v>75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 spans="1:26">
      <c r="A512" s="133">
        <v>90</v>
      </c>
      <c r="B512" s="128" t="s">
        <v>243</v>
      </c>
      <c r="C512" s="128" t="s">
        <v>247</v>
      </c>
      <c r="D512" s="133" t="s">
        <v>105</v>
      </c>
      <c r="E512" s="133" t="s">
        <v>96</v>
      </c>
      <c r="F512" s="133" t="s">
        <v>88</v>
      </c>
      <c r="G512" s="169">
        <v>28406</v>
      </c>
      <c r="H512" s="128" t="s">
        <v>92</v>
      </c>
      <c r="I512" s="170">
        <v>6.1574074074074074E-3</v>
      </c>
      <c r="J512" s="174">
        <f t="shared" si="15"/>
        <v>532</v>
      </c>
      <c r="K512" s="174">
        <f t="shared" si="16"/>
        <v>530</v>
      </c>
      <c r="L512" s="174">
        <f t="shared" si="17"/>
        <v>75</v>
      </c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 spans="1:26">
      <c r="A513" s="133">
        <v>91</v>
      </c>
      <c r="B513" s="128" t="s">
        <v>248</v>
      </c>
      <c r="C513" s="128" t="s">
        <v>90</v>
      </c>
      <c r="D513" s="133" t="s">
        <v>184</v>
      </c>
      <c r="E513" s="133" t="s">
        <v>96</v>
      </c>
      <c r="F513" s="133" t="s">
        <v>88</v>
      </c>
      <c r="G513" s="169">
        <v>28472</v>
      </c>
      <c r="H513" s="128" t="s">
        <v>127</v>
      </c>
      <c r="I513" s="170">
        <v>6.122685185185185E-3</v>
      </c>
      <c r="J513" s="174">
        <f t="shared" si="15"/>
        <v>529</v>
      </c>
      <c r="K513" s="174">
        <f t="shared" si="16"/>
        <v>530</v>
      </c>
      <c r="L513" s="174">
        <f t="shared" si="17"/>
        <v>75</v>
      </c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 spans="1:26">
      <c r="A514" s="133">
        <v>92</v>
      </c>
      <c r="B514" s="128" t="s">
        <v>249</v>
      </c>
      <c r="C514" s="128" t="s">
        <v>227</v>
      </c>
      <c r="D514" s="133" t="s">
        <v>151</v>
      </c>
      <c r="E514" s="133" t="s">
        <v>87</v>
      </c>
      <c r="F514" s="133" t="s">
        <v>88</v>
      </c>
      <c r="G514" s="169">
        <v>27025</v>
      </c>
      <c r="H514" s="128" t="s">
        <v>109</v>
      </c>
      <c r="I514" s="170">
        <v>5.5671296296296302E-3</v>
      </c>
      <c r="J514" s="174">
        <f t="shared" si="15"/>
        <v>481</v>
      </c>
      <c r="K514" s="174">
        <f t="shared" si="16"/>
        <v>480</v>
      </c>
      <c r="L514" s="174">
        <f t="shared" si="17"/>
        <v>83</v>
      </c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 spans="1:26">
      <c r="A515" s="133">
        <v>93</v>
      </c>
      <c r="B515" s="128" t="s">
        <v>250</v>
      </c>
      <c r="C515" s="128" t="s">
        <v>251</v>
      </c>
      <c r="D515" s="133" t="s">
        <v>105</v>
      </c>
      <c r="E515" s="133" t="s">
        <v>96</v>
      </c>
      <c r="F515" s="133" t="s">
        <v>88</v>
      </c>
      <c r="G515" s="169">
        <v>28041</v>
      </c>
      <c r="H515" s="128" t="s">
        <v>92</v>
      </c>
      <c r="I515" s="170">
        <v>7.8819444444444432E-3</v>
      </c>
      <c r="J515" s="174">
        <f t="shared" si="15"/>
        <v>681</v>
      </c>
      <c r="K515" s="174">
        <f t="shared" si="16"/>
        <v>680</v>
      </c>
      <c r="L515" s="174">
        <f t="shared" si="17"/>
        <v>59</v>
      </c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 spans="1:26">
      <c r="A516" s="133">
        <v>94</v>
      </c>
      <c r="B516" s="128" t="s">
        <v>250</v>
      </c>
      <c r="C516" s="128" t="s">
        <v>252</v>
      </c>
      <c r="D516" s="133" t="s">
        <v>126</v>
      </c>
      <c r="E516" s="133" t="s">
        <v>87</v>
      </c>
      <c r="F516" s="133" t="s">
        <v>102</v>
      </c>
      <c r="G516" s="169">
        <v>28293</v>
      </c>
      <c r="H516" s="128" t="s">
        <v>127</v>
      </c>
      <c r="I516" s="170">
        <v>9.432870370370371E-3</v>
      </c>
      <c r="J516" s="174">
        <f t="shared" si="15"/>
        <v>815</v>
      </c>
      <c r="K516" s="174">
        <f t="shared" si="16"/>
        <v>820</v>
      </c>
      <c r="L516" s="174">
        <f t="shared" si="17"/>
        <v>49</v>
      </c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 spans="1:26">
      <c r="A517" s="133">
        <v>95</v>
      </c>
      <c r="B517" s="128" t="s">
        <v>250</v>
      </c>
      <c r="C517" s="128" t="s">
        <v>94</v>
      </c>
      <c r="D517" s="133" t="s">
        <v>123</v>
      </c>
      <c r="E517" s="133" t="s">
        <v>101</v>
      </c>
      <c r="F517" s="133" t="s">
        <v>88</v>
      </c>
      <c r="G517" s="169">
        <v>27706</v>
      </c>
      <c r="H517" s="128" t="s">
        <v>109</v>
      </c>
      <c r="I517" s="170">
        <v>8.9814814814814809E-3</v>
      </c>
      <c r="J517" s="174">
        <f t="shared" si="15"/>
        <v>776</v>
      </c>
      <c r="K517" s="174">
        <f t="shared" si="16"/>
        <v>780</v>
      </c>
      <c r="L517" s="174">
        <f t="shared" si="17"/>
        <v>51</v>
      </c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 spans="1:26">
      <c r="A518" s="133">
        <v>96</v>
      </c>
      <c r="B518" s="128" t="s">
        <v>253</v>
      </c>
      <c r="C518" s="128" t="s">
        <v>227</v>
      </c>
      <c r="D518" s="133" t="s">
        <v>155</v>
      </c>
      <c r="E518" s="133" t="s">
        <v>87</v>
      </c>
      <c r="F518" s="133" t="s">
        <v>88</v>
      </c>
      <c r="G518" s="169">
        <v>27999</v>
      </c>
      <c r="H518" s="128" t="s">
        <v>89</v>
      </c>
      <c r="I518" s="170">
        <v>8.9120370370370378E-3</v>
      </c>
      <c r="J518" s="174">
        <f t="shared" si="15"/>
        <v>770</v>
      </c>
      <c r="K518" s="174">
        <f t="shared" si="16"/>
        <v>770</v>
      </c>
      <c r="L518" s="174">
        <f t="shared" si="17"/>
        <v>52</v>
      </c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 spans="1:26">
      <c r="A519" s="133">
        <v>97</v>
      </c>
      <c r="B519" s="128" t="s">
        <v>254</v>
      </c>
      <c r="C519" s="128" t="s">
        <v>255</v>
      </c>
      <c r="D519" s="133" t="s">
        <v>126</v>
      </c>
      <c r="E519" s="133" t="s">
        <v>87</v>
      </c>
      <c r="F519" s="133" t="s">
        <v>88</v>
      </c>
      <c r="G519" s="169">
        <v>28283</v>
      </c>
      <c r="H519" s="128" t="s">
        <v>127</v>
      </c>
      <c r="I519" s="170">
        <v>6.5740740740740733E-3</v>
      </c>
      <c r="J519" s="174">
        <f t="shared" si="15"/>
        <v>568</v>
      </c>
      <c r="K519" s="174">
        <f t="shared" si="16"/>
        <v>570</v>
      </c>
      <c r="L519" s="174">
        <f t="shared" si="17"/>
        <v>70</v>
      </c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 spans="1:26">
      <c r="A520" s="133">
        <v>98</v>
      </c>
      <c r="B520" s="128" t="s">
        <v>256</v>
      </c>
      <c r="C520" s="128" t="s">
        <v>164</v>
      </c>
      <c r="D520" s="133" t="s">
        <v>108</v>
      </c>
      <c r="E520" s="133" t="s">
        <v>87</v>
      </c>
      <c r="F520" s="133" t="s">
        <v>88</v>
      </c>
      <c r="G520" s="169">
        <v>27450</v>
      </c>
      <c r="H520" s="128" t="s">
        <v>109</v>
      </c>
      <c r="I520" s="170">
        <v>6.8865740740740736E-3</v>
      </c>
      <c r="J520" s="174">
        <f t="shared" ref="J520:J535" si="18">HOUR(I520)*3600+MINUTE(I520)*60+SECOND(I520)</f>
        <v>595</v>
      </c>
      <c r="K520" s="174">
        <f t="shared" ref="K520:K535" si="19">ROUND(J520,-1)</f>
        <v>600</v>
      </c>
      <c r="L520" s="174">
        <f t="shared" ref="L520:L535" si="20">ROUND(40000/K520,0)</f>
        <v>67</v>
      </c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 spans="1:26">
      <c r="A521" s="133">
        <v>99</v>
      </c>
      <c r="B521" s="128" t="s">
        <v>257</v>
      </c>
      <c r="C521" s="128" t="s">
        <v>258</v>
      </c>
      <c r="D521" s="133" t="s">
        <v>108</v>
      </c>
      <c r="E521" s="133" t="s">
        <v>87</v>
      </c>
      <c r="F521" s="133" t="s">
        <v>102</v>
      </c>
      <c r="G521" s="169">
        <v>27847</v>
      </c>
      <c r="H521" s="128" t="s">
        <v>109</v>
      </c>
      <c r="I521" s="170">
        <v>1.0300925925925927E-2</v>
      </c>
      <c r="J521" s="174">
        <f t="shared" si="18"/>
        <v>890</v>
      </c>
      <c r="K521" s="174">
        <f t="shared" si="19"/>
        <v>890</v>
      </c>
      <c r="L521" s="174">
        <f t="shared" si="20"/>
        <v>45</v>
      </c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 spans="1:26">
      <c r="A522" s="133">
        <v>100</v>
      </c>
      <c r="B522" s="128" t="s">
        <v>259</v>
      </c>
      <c r="C522" s="128" t="s">
        <v>260</v>
      </c>
      <c r="D522" s="133" t="s">
        <v>155</v>
      </c>
      <c r="E522" s="133" t="s">
        <v>87</v>
      </c>
      <c r="F522" s="133" t="s">
        <v>102</v>
      </c>
      <c r="G522" s="169">
        <v>27637</v>
      </c>
      <c r="H522" s="128" t="s">
        <v>89</v>
      </c>
      <c r="I522" s="170">
        <v>1.1261574074074071E-2</v>
      </c>
      <c r="J522" s="174">
        <f t="shared" si="18"/>
        <v>973</v>
      </c>
      <c r="K522" s="174">
        <f t="shared" si="19"/>
        <v>970</v>
      </c>
      <c r="L522" s="174">
        <f t="shared" si="20"/>
        <v>41</v>
      </c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 spans="1:26">
      <c r="A523" s="133">
        <v>101</v>
      </c>
      <c r="B523" s="128" t="s">
        <v>261</v>
      </c>
      <c r="C523" s="128" t="s">
        <v>213</v>
      </c>
      <c r="D523" s="133" t="s">
        <v>112</v>
      </c>
      <c r="E523" s="133" t="s">
        <v>96</v>
      </c>
      <c r="F523" s="133" t="s">
        <v>88</v>
      </c>
      <c r="G523" s="169">
        <v>27902</v>
      </c>
      <c r="H523" s="128" t="s">
        <v>92</v>
      </c>
      <c r="I523" s="170">
        <v>6.1342592592592594E-3</v>
      </c>
      <c r="J523" s="174">
        <f t="shared" si="18"/>
        <v>530</v>
      </c>
      <c r="K523" s="174">
        <f t="shared" si="19"/>
        <v>530</v>
      </c>
      <c r="L523" s="174">
        <f t="shared" si="20"/>
        <v>75</v>
      </c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 spans="1:26">
      <c r="A524" s="133">
        <v>102</v>
      </c>
      <c r="B524" s="128" t="s">
        <v>262</v>
      </c>
      <c r="C524" s="128" t="s">
        <v>263</v>
      </c>
      <c r="D524" s="133" t="s">
        <v>123</v>
      </c>
      <c r="E524" s="133" t="s">
        <v>101</v>
      </c>
      <c r="F524" s="133" t="s">
        <v>102</v>
      </c>
      <c r="G524" s="169">
        <v>27465</v>
      </c>
      <c r="H524" s="128" t="s">
        <v>109</v>
      </c>
      <c r="I524" s="170">
        <v>1.7870370370370373E-2</v>
      </c>
      <c r="J524" s="174">
        <f t="shared" si="18"/>
        <v>1544</v>
      </c>
      <c r="K524" s="174">
        <f t="shared" si="19"/>
        <v>1540</v>
      </c>
      <c r="L524" s="174">
        <f t="shared" si="20"/>
        <v>26</v>
      </c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 spans="1:26">
      <c r="A525" s="133">
        <v>103</v>
      </c>
      <c r="B525" s="128" t="s">
        <v>264</v>
      </c>
      <c r="C525" s="128" t="s">
        <v>120</v>
      </c>
      <c r="D525" s="133" t="s">
        <v>136</v>
      </c>
      <c r="E525" s="133" t="s">
        <v>87</v>
      </c>
      <c r="F525" s="133" t="s">
        <v>88</v>
      </c>
      <c r="G525" s="169">
        <v>27985</v>
      </c>
      <c r="H525" s="128" t="s">
        <v>127</v>
      </c>
      <c r="I525" s="170">
        <v>8.1597222222222227E-3</v>
      </c>
      <c r="J525" s="174">
        <f t="shared" si="18"/>
        <v>705</v>
      </c>
      <c r="K525" s="174">
        <f t="shared" si="19"/>
        <v>710</v>
      </c>
      <c r="L525" s="174">
        <f t="shared" si="20"/>
        <v>56</v>
      </c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 spans="1:26">
      <c r="A526" s="133">
        <v>104</v>
      </c>
      <c r="B526" s="128" t="s">
        <v>265</v>
      </c>
      <c r="C526" s="128" t="s">
        <v>266</v>
      </c>
      <c r="D526" s="133" t="s">
        <v>155</v>
      </c>
      <c r="E526" s="133" t="s">
        <v>87</v>
      </c>
      <c r="F526" s="133" t="s">
        <v>102</v>
      </c>
      <c r="G526" s="169">
        <v>27805</v>
      </c>
      <c r="H526" s="128" t="s">
        <v>89</v>
      </c>
      <c r="I526" s="170">
        <v>1.3194444444444444E-2</v>
      </c>
      <c r="J526" s="174">
        <f t="shared" si="18"/>
        <v>1140</v>
      </c>
      <c r="K526" s="174">
        <f t="shared" si="19"/>
        <v>1140</v>
      </c>
      <c r="L526" s="174">
        <f t="shared" si="20"/>
        <v>35</v>
      </c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 spans="1:26">
      <c r="A527" s="133">
        <v>105</v>
      </c>
      <c r="B527" s="128" t="s">
        <v>267</v>
      </c>
      <c r="C527" s="128" t="s">
        <v>217</v>
      </c>
      <c r="D527" s="133" t="s">
        <v>100</v>
      </c>
      <c r="E527" s="133" t="s">
        <v>101</v>
      </c>
      <c r="F527" s="133" t="s">
        <v>102</v>
      </c>
      <c r="G527" s="169">
        <v>28329</v>
      </c>
      <c r="H527" s="128" t="s">
        <v>89</v>
      </c>
      <c r="I527" s="170">
        <v>1.3379629629629628E-2</v>
      </c>
      <c r="J527" s="174">
        <f t="shared" si="18"/>
        <v>1156</v>
      </c>
      <c r="K527" s="174">
        <f t="shared" si="19"/>
        <v>1160</v>
      </c>
      <c r="L527" s="174">
        <f t="shared" si="20"/>
        <v>34</v>
      </c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 spans="1:26">
      <c r="A528" s="133">
        <v>106</v>
      </c>
      <c r="B528" s="128" t="s">
        <v>268</v>
      </c>
      <c r="C528" s="128" t="s">
        <v>269</v>
      </c>
      <c r="D528" s="133" t="s">
        <v>184</v>
      </c>
      <c r="E528" s="133" t="s">
        <v>96</v>
      </c>
      <c r="F528" s="133" t="s">
        <v>102</v>
      </c>
      <c r="G528" s="169">
        <v>28355</v>
      </c>
      <c r="H528" s="128" t="s">
        <v>127</v>
      </c>
      <c r="I528" s="170">
        <v>1.2847222222222223E-2</v>
      </c>
      <c r="J528" s="174">
        <f t="shared" si="18"/>
        <v>1110</v>
      </c>
      <c r="K528" s="174">
        <f t="shared" si="19"/>
        <v>1110</v>
      </c>
      <c r="L528" s="174">
        <f t="shared" si="20"/>
        <v>36</v>
      </c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 spans="1:26">
      <c r="A529" s="133">
        <v>107</v>
      </c>
      <c r="B529" s="128" t="s">
        <v>270</v>
      </c>
      <c r="C529" s="128" t="s">
        <v>178</v>
      </c>
      <c r="D529" s="133" t="s">
        <v>184</v>
      </c>
      <c r="E529" s="133" t="s">
        <v>96</v>
      </c>
      <c r="F529" s="133" t="s">
        <v>88</v>
      </c>
      <c r="G529" s="169">
        <v>27861</v>
      </c>
      <c r="H529" s="128" t="s">
        <v>127</v>
      </c>
      <c r="I529" s="170">
        <v>8.1018518518518514E-3</v>
      </c>
      <c r="J529" s="174">
        <f t="shared" si="18"/>
        <v>700</v>
      </c>
      <c r="K529" s="174">
        <f t="shared" si="19"/>
        <v>700</v>
      </c>
      <c r="L529" s="174">
        <f t="shared" si="20"/>
        <v>57</v>
      </c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 spans="1:26">
      <c r="A530" s="133">
        <v>108</v>
      </c>
      <c r="B530" s="128" t="s">
        <v>270</v>
      </c>
      <c r="C530" s="128" t="s">
        <v>208</v>
      </c>
      <c r="D530" s="133" t="s">
        <v>100</v>
      </c>
      <c r="E530" s="133" t="s">
        <v>101</v>
      </c>
      <c r="F530" s="133" t="s">
        <v>102</v>
      </c>
      <c r="G530" s="169">
        <v>28394</v>
      </c>
      <c r="H530" s="128" t="s">
        <v>89</v>
      </c>
      <c r="I530" s="170">
        <v>7.7083333333333335E-3</v>
      </c>
      <c r="J530" s="174">
        <f t="shared" si="18"/>
        <v>666</v>
      </c>
      <c r="K530" s="174">
        <f t="shared" si="19"/>
        <v>670</v>
      </c>
      <c r="L530" s="174">
        <f t="shared" si="20"/>
        <v>60</v>
      </c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 spans="1:26">
      <c r="A531" s="133">
        <v>109</v>
      </c>
      <c r="B531" s="128" t="s">
        <v>270</v>
      </c>
      <c r="C531" s="128" t="s">
        <v>215</v>
      </c>
      <c r="D531" s="133" t="s">
        <v>151</v>
      </c>
      <c r="E531" s="133" t="s">
        <v>87</v>
      </c>
      <c r="F531" s="133" t="s">
        <v>102</v>
      </c>
      <c r="G531" s="169">
        <v>26834</v>
      </c>
      <c r="H531" s="128" t="s">
        <v>109</v>
      </c>
      <c r="I531" s="170">
        <v>9.7685185185185184E-3</v>
      </c>
      <c r="J531" s="174">
        <f t="shared" si="18"/>
        <v>844</v>
      </c>
      <c r="K531" s="174">
        <f t="shared" si="19"/>
        <v>840</v>
      </c>
      <c r="L531" s="174">
        <f t="shared" si="20"/>
        <v>48</v>
      </c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 spans="1:26">
      <c r="A532" s="133">
        <v>110</v>
      </c>
      <c r="B532" s="128" t="s">
        <v>271</v>
      </c>
      <c r="C532" s="128" t="s">
        <v>233</v>
      </c>
      <c r="D532" s="133" t="s">
        <v>136</v>
      </c>
      <c r="E532" s="133" t="s">
        <v>87</v>
      </c>
      <c r="F532" s="133" t="s">
        <v>88</v>
      </c>
      <c r="G532" s="169">
        <v>27256</v>
      </c>
      <c r="H532" s="128" t="s">
        <v>127</v>
      </c>
      <c r="I532" s="170">
        <v>7.4074074074074068E-3</v>
      </c>
      <c r="J532" s="174">
        <f t="shared" si="18"/>
        <v>640</v>
      </c>
      <c r="K532" s="174">
        <f t="shared" si="19"/>
        <v>640</v>
      </c>
      <c r="L532" s="174">
        <f t="shared" si="20"/>
        <v>63</v>
      </c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spans="1:26">
      <c r="A533" s="133">
        <v>111</v>
      </c>
      <c r="B533" s="128" t="s">
        <v>272</v>
      </c>
      <c r="C533" s="128" t="s">
        <v>273</v>
      </c>
      <c r="D533" s="133" t="s">
        <v>116</v>
      </c>
      <c r="E533" s="133" t="s">
        <v>87</v>
      </c>
      <c r="F533" s="133" t="s">
        <v>88</v>
      </c>
      <c r="G533" s="169">
        <v>27436</v>
      </c>
      <c r="H533" s="128" t="s">
        <v>89</v>
      </c>
      <c r="I533" s="170">
        <v>9.0277777777777787E-3</v>
      </c>
      <c r="J533" s="174">
        <f t="shared" si="18"/>
        <v>780</v>
      </c>
      <c r="K533" s="174">
        <f t="shared" si="19"/>
        <v>780</v>
      </c>
      <c r="L533" s="174">
        <f t="shared" si="20"/>
        <v>51</v>
      </c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 spans="1:26">
      <c r="A534" s="133">
        <v>112</v>
      </c>
      <c r="B534" s="128" t="s">
        <v>272</v>
      </c>
      <c r="C534" s="128" t="s">
        <v>203</v>
      </c>
      <c r="D534" s="133" t="s">
        <v>112</v>
      </c>
      <c r="E534" s="133" t="s">
        <v>96</v>
      </c>
      <c r="F534" s="133" t="s">
        <v>102</v>
      </c>
      <c r="G534" s="169">
        <v>28460</v>
      </c>
      <c r="H534" s="128" t="s">
        <v>92</v>
      </c>
      <c r="I534" s="170">
        <v>1.3738425925925926E-2</v>
      </c>
      <c r="J534" s="174">
        <f t="shared" si="18"/>
        <v>1187</v>
      </c>
      <c r="K534" s="174">
        <f t="shared" si="19"/>
        <v>1190</v>
      </c>
      <c r="L534" s="174">
        <f t="shared" si="20"/>
        <v>34</v>
      </c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 spans="1:26">
      <c r="A535" s="133">
        <v>113</v>
      </c>
      <c r="B535" s="128" t="s">
        <v>272</v>
      </c>
      <c r="C535" s="128" t="s">
        <v>217</v>
      </c>
      <c r="D535" s="133" t="s">
        <v>91</v>
      </c>
      <c r="E535" s="133" t="s">
        <v>87</v>
      </c>
      <c r="F535" s="133" t="s">
        <v>102</v>
      </c>
      <c r="G535" s="169">
        <v>27786</v>
      </c>
      <c r="H535" s="128" t="s">
        <v>92</v>
      </c>
      <c r="I535" s="170">
        <v>8.8773148148148153E-3</v>
      </c>
      <c r="J535" s="174">
        <f t="shared" si="18"/>
        <v>767</v>
      </c>
      <c r="K535" s="174">
        <f t="shared" si="19"/>
        <v>770</v>
      </c>
      <c r="L535" s="174">
        <f t="shared" si="20"/>
        <v>52</v>
      </c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 spans="1:26">
      <c r="A536" s="133">
        <v>114</v>
      </c>
      <c r="B536" s="128" t="s">
        <v>274</v>
      </c>
      <c r="C536" s="128" t="s">
        <v>266</v>
      </c>
      <c r="D536" s="133" t="s">
        <v>86</v>
      </c>
      <c r="E536" s="133" t="s">
        <v>87</v>
      </c>
      <c r="F536" s="133" t="s">
        <v>102</v>
      </c>
      <c r="G536" s="169">
        <v>28276</v>
      </c>
      <c r="H536" s="128" t="s">
        <v>89</v>
      </c>
      <c r="I536" s="170">
        <v>1.0983796296296297E-2</v>
      </c>
      <c r="J536" s="174">
        <f t="shared" ref="J536:J551" si="21">HOUR(I536)*3600+MINUTE(I536)*60+SECOND(I536)</f>
        <v>949</v>
      </c>
      <c r="K536" s="174">
        <f t="shared" ref="K536:K551" si="22">ROUND(J536,-1)</f>
        <v>950</v>
      </c>
      <c r="L536" s="174">
        <f t="shared" ref="L536:L551" si="23">ROUND(40000/K536,0)</f>
        <v>42</v>
      </c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 spans="1:26">
      <c r="A537" s="133">
        <v>115</v>
      </c>
      <c r="B537" s="128" t="s">
        <v>275</v>
      </c>
      <c r="C537" s="128" t="s">
        <v>276</v>
      </c>
      <c r="D537" s="133" t="s">
        <v>155</v>
      </c>
      <c r="E537" s="133" t="s">
        <v>87</v>
      </c>
      <c r="F537" s="133" t="s">
        <v>102</v>
      </c>
      <c r="G537" s="169">
        <v>27878</v>
      </c>
      <c r="H537" s="128" t="s">
        <v>89</v>
      </c>
      <c r="I537" s="170">
        <v>8.2060185185185187E-3</v>
      </c>
      <c r="J537" s="174">
        <f t="shared" si="21"/>
        <v>709</v>
      </c>
      <c r="K537" s="174">
        <f t="shared" si="22"/>
        <v>710</v>
      </c>
      <c r="L537" s="174">
        <f t="shared" si="23"/>
        <v>56</v>
      </c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 spans="1:26">
      <c r="A538" s="133">
        <v>116</v>
      </c>
      <c r="B538" s="128" t="s">
        <v>277</v>
      </c>
      <c r="C538" s="128" t="s">
        <v>278</v>
      </c>
      <c r="D538" s="133" t="s">
        <v>112</v>
      </c>
      <c r="E538" s="133" t="s">
        <v>96</v>
      </c>
      <c r="F538" s="133" t="s">
        <v>88</v>
      </c>
      <c r="G538" s="169">
        <v>28090</v>
      </c>
      <c r="H538" s="128" t="s">
        <v>92</v>
      </c>
      <c r="I538" s="170">
        <v>6.1342592592592594E-3</v>
      </c>
      <c r="J538" s="174">
        <f t="shared" si="21"/>
        <v>530</v>
      </c>
      <c r="K538" s="174">
        <f t="shared" si="22"/>
        <v>530</v>
      </c>
      <c r="L538" s="174">
        <f t="shared" si="23"/>
        <v>75</v>
      </c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 spans="1:26">
      <c r="A539" s="133">
        <v>117</v>
      </c>
      <c r="B539" s="128" t="s">
        <v>279</v>
      </c>
      <c r="C539" s="128" t="s">
        <v>280</v>
      </c>
      <c r="D539" s="133" t="s">
        <v>184</v>
      </c>
      <c r="E539" s="133" t="s">
        <v>96</v>
      </c>
      <c r="F539" s="133" t="s">
        <v>88</v>
      </c>
      <c r="G539" s="169">
        <v>28373</v>
      </c>
      <c r="H539" s="128" t="s">
        <v>127</v>
      </c>
      <c r="I539" s="170">
        <v>5.9490740740740745E-3</v>
      </c>
      <c r="J539" s="174">
        <f t="shared" si="21"/>
        <v>514</v>
      </c>
      <c r="K539" s="174">
        <f t="shared" si="22"/>
        <v>510</v>
      </c>
      <c r="L539" s="174">
        <f t="shared" si="23"/>
        <v>78</v>
      </c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 spans="1:26">
      <c r="A540" s="133">
        <v>118</v>
      </c>
      <c r="B540" s="128" t="s">
        <v>281</v>
      </c>
      <c r="C540" s="128" t="s">
        <v>245</v>
      </c>
      <c r="D540" s="133" t="s">
        <v>134</v>
      </c>
      <c r="E540" s="133" t="s">
        <v>87</v>
      </c>
      <c r="F540" s="133" t="s">
        <v>102</v>
      </c>
      <c r="G540" s="169">
        <v>27591</v>
      </c>
      <c r="H540" s="128" t="s">
        <v>127</v>
      </c>
      <c r="I540" s="170">
        <v>1.8749999999999999E-2</v>
      </c>
      <c r="J540" s="174">
        <f t="shared" si="21"/>
        <v>1620</v>
      </c>
      <c r="K540" s="174">
        <f t="shared" si="22"/>
        <v>1620</v>
      </c>
      <c r="L540" s="174">
        <f t="shared" si="23"/>
        <v>25</v>
      </c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 spans="1:26">
      <c r="A541" s="133">
        <v>119</v>
      </c>
      <c r="B541" s="128" t="s">
        <v>282</v>
      </c>
      <c r="C541" s="128" t="s">
        <v>213</v>
      </c>
      <c r="D541" s="133" t="s">
        <v>126</v>
      </c>
      <c r="E541" s="133" t="s">
        <v>87</v>
      </c>
      <c r="F541" s="133" t="s">
        <v>88</v>
      </c>
      <c r="G541" s="169">
        <v>28246</v>
      </c>
      <c r="H541" s="128" t="s">
        <v>127</v>
      </c>
      <c r="I541" s="170">
        <v>7.2569444444444443E-3</v>
      </c>
      <c r="J541" s="174">
        <f t="shared" si="21"/>
        <v>627</v>
      </c>
      <c r="K541" s="174">
        <f t="shared" si="22"/>
        <v>630</v>
      </c>
      <c r="L541" s="174">
        <f t="shared" si="23"/>
        <v>63</v>
      </c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 spans="1:26">
      <c r="A542" s="133">
        <v>120</v>
      </c>
      <c r="B542" s="128" t="s">
        <v>283</v>
      </c>
      <c r="C542" s="128" t="s">
        <v>284</v>
      </c>
      <c r="D542" s="133" t="s">
        <v>136</v>
      </c>
      <c r="E542" s="133" t="s">
        <v>87</v>
      </c>
      <c r="F542" s="133" t="s">
        <v>102</v>
      </c>
      <c r="G542" s="169">
        <v>27472</v>
      </c>
      <c r="H542" s="128" t="s">
        <v>127</v>
      </c>
      <c r="I542" s="170">
        <v>1.0416666666666666E-2</v>
      </c>
      <c r="J542" s="174">
        <f t="shared" si="21"/>
        <v>900</v>
      </c>
      <c r="K542" s="174">
        <f t="shared" si="22"/>
        <v>900</v>
      </c>
      <c r="L542" s="174">
        <f t="shared" si="23"/>
        <v>44</v>
      </c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 spans="1:26">
      <c r="A543" s="133">
        <v>121</v>
      </c>
      <c r="B543" s="128" t="s">
        <v>285</v>
      </c>
      <c r="C543" s="128" t="s">
        <v>286</v>
      </c>
      <c r="D543" s="133" t="s">
        <v>105</v>
      </c>
      <c r="E543" s="133" t="s">
        <v>96</v>
      </c>
      <c r="F543" s="133" t="s">
        <v>102</v>
      </c>
      <c r="G543" s="169">
        <v>28423</v>
      </c>
      <c r="H543" s="128" t="s">
        <v>92</v>
      </c>
      <c r="I543" s="170">
        <v>7.905092592592592E-3</v>
      </c>
      <c r="J543" s="174">
        <f t="shared" si="21"/>
        <v>683</v>
      </c>
      <c r="K543" s="174">
        <f t="shared" si="22"/>
        <v>680</v>
      </c>
      <c r="L543" s="174">
        <f t="shared" si="23"/>
        <v>59</v>
      </c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 spans="1:26">
      <c r="A544" s="133">
        <v>122</v>
      </c>
      <c r="B544" s="128" t="s">
        <v>287</v>
      </c>
      <c r="C544" s="128" t="s">
        <v>288</v>
      </c>
      <c r="D544" s="133" t="s">
        <v>91</v>
      </c>
      <c r="E544" s="133" t="s">
        <v>87</v>
      </c>
      <c r="F544" s="133" t="s">
        <v>102</v>
      </c>
      <c r="G544" s="169">
        <v>27932</v>
      </c>
      <c r="H544" s="128" t="s">
        <v>92</v>
      </c>
      <c r="I544" s="170">
        <v>1.3368055555555557E-2</v>
      </c>
      <c r="J544" s="174">
        <f t="shared" si="21"/>
        <v>1155</v>
      </c>
      <c r="K544" s="174">
        <f t="shared" si="22"/>
        <v>1160</v>
      </c>
      <c r="L544" s="174">
        <f t="shared" si="23"/>
        <v>34</v>
      </c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 spans="1:26">
      <c r="A545" s="133">
        <v>123</v>
      </c>
      <c r="B545" s="128" t="s">
        <v>289</v>
      </c>
      <c r="C545" s="128" t="s">
        <v>251</v>
      </c>
      <c r="D545" s="133" t="s">
        <v>108</v>
      </c>
      <c r="E545" s="133" t="s">
        <v>87</v>
      </c>
      <c r="F545" s="133" t="s">
        <v>88</v>
      </c>
      <c r="G545" s="169">
        <v>27747</v>
      </c>
      <c r="H545" s="128" t="s">
        <v>109</v>
      </c>
      <c r="I545" s="170">
        <v>7.1527777777777787E-3</v>
      </c>
      <c r="J545" s="174">
        <f t="shared" si="21"/>
        <v>618</v>
      </c>
      <c r="K545" s="174">
        <f t="shared" si="22"/>
        <v>620</v>
      </c>
      <c r="L545" s="174">
        <f t="shared" si="23"/>
        <v>65</v>
      </c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 spans="1:26">
      <c r="A546" s="133">
        <v>124</v>
      </c>
      <c r="B546" s="128" t="s">
        <v>289</v>
      </c>
      <c r="C546" s="128" t="s">
        <v>290</v>
      </c>
      <c r="D546" s="133" t="s">
        <v>134</v>
      </c>
      <c r="E546" s="133" t="s">
        <v>87</v>
      </c>
      <c r="F546" s="133" t="s">
        <v>88</v>
      </c>
      <c r="G546" s="169">
        <v>27437</v>
      </c>
      <c r="H546" s="128" t="s">
        <v>127</v>
      </c>
      <c r="I546" s="170">
        <v>8.3912037037037045E-3</v>
      </c>
      <c r="J546" s="174">
        <f t="shared" si="21"/>
        <v>725</v>
      </c>
      <c r="K546" s="174">
        <f t="shared" si="22"/>
        <v>730</v>
      </c>
      <c r="L546" s="174">
        <f t="shared" si="23"/>
        <v>55</v>
      </c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 spans="1:26">
      <c r="A547" s="133">
        <v>125</v>
      </c>
      <c r="B547" s="128" t="s">
        <v>291</v>
      </c>
      <c r="C547" s="128" t="s">
        <v>173</v>
      </c>
      <c r="D547" s="133" t="s">
        <v>91</v>
      </c>
      <c r="E547" s="133" t="s">
        <v>87</v>
      </c>
      <c r="F547" s="133" t="s">
        <v>102</v>
      </c>
      <c r="G547" s="169">
        <v>27330</v>
      </c>
      <c r="H547" s="128" t="s">
        <v>92</v>
      </c>
      <c r="I547" s="170">
        <v>1.0763888888888891E-2</v>
      </c>
      <c r="J547" s="174">
        <f t="shared" si="21"/>
        <v>930</v>
      </c>
      <c r="K547" s="174">
        <f t="shared" si="22"/>
        <v>930</v>
      </c>
      <c r="L547" s="174">
        <f t="shared" si="23"/>
        <v>43</v>
      </c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 spans="1:26">
      <c r="A548" s="133">
        <v>126</v>
      </c>
      <c r="B548" s="128" t="s">
        <v>291</v>
      </c>
      <c r="C548" s="128" t="s">
        <v>292</v>
      </c>
      <c r="D548" s="133" t="s">
        <v>151</v>
      </c>
      <c r="E548" s="133" t="s">
        <v>87</v>
      </c>
      <c r="F548" s="133" t="s">
        <v>102</v>
      </c>
      <c r="G548" s="169">
        <v>27586</v>
      </c>
      <c r="H548" s="128" t="s">
        <v>109</v>
      </c>
      <c r="I548" s="170">
        <v>1.3888888888888888E-2</v>
      </c>
      <c r="J548" s="174">
        <f t="shared" si="21"/>
        <v>1200</v>
      </c>
      <c r="K548" s="174">
        <f t="shared" si="22"/>
        <v>1200</v>
      </c>
      <c r="L548" s="174">
        <f t="shared" si="23"/>
        <v>33</v>
      </c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 spans="1:26">
      <c r="A549" s="133">
        <v>127</v>
      </c>
      <c r="B549" s="128" t="s">
        <v>293</v>
      </c>
      <c r="C549" s="128" t="s">
        <v>294</v>
      </c>
      <c r="D549" s="133" t="s">
        <v>123</v>
      </c>
      <c r="E549" s="133" t="s">
        <v>101</v>
      </c>
      <c r="F549" s="133" t="s">
        <v>88</v>
      </c>
      <c r="G549" s="169">
        <v>27341</v>
      </c>
      <c r="H549" s="128" t="s">
        <v>109</v>
      </c>
      <c r="I549" s="170">
        <v>6.2037037037037043E-3</v>
      </c>
      <c r="J549" s="174">
        <f t="shared" si="21"/>
        <v>536</v>
      </c>
      <c r="K549" s="174">
        <f t="shared" si="22"/>
        <v>540</v>
      </c>
      <c r="L549" s="174">
        <f t="shared" si="23"/>
        <v>74</v>
      </c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 spans="1:26">
      <c r="A550" s="133">
        <v>128</v>
      </c>
      <c r="B550" s="128" t="s">
        <v>295</v>
      </c>
      <c r="C550" s="128" t="s">
        <v>122</v>
      </c>
      <c r="D550" s="133" t="s">
        <v>151</v>
      </c>
      <c r="E550" s="133" t="s">
        <v>87</v>
      </c>
      <c r="F550" s="133" t="s">
        <v>102</v>
      </c>
      <c r="G550" s="169">
        <v>27641</v>
      </c>
      <c r="H550" s="128" t="s">
        <v>109</v>
      </c>
      <c r="I550" s="170">
        <v>1.3888888888888888E-2</v>
      </c>
      <c r="J550" s="174">
        <f t="shared" si="21"/>
        <v>1200</v>
      </c>
      <c r="K550" s="174">
        <f t="shared" si="22"/>
        <v>1200</v>
      </c>
      <c r="L550" s="174">
        <f t="shared" si="23"/>
        <v>33</v>
      </c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 spans="1:26">
      <c r="A551" s="133">
        <v>129</v>
      </c>
      <c r="B551" s="128" t="s">
        <v>296</v>
      </c>
      <c r="C551" s="128" t="s">
        <v>181</v>
      </c>
      <c r="D551" s="133" t="s">
        <v>86</v>
      </c>
      <c r="E551" s="133" t="s">
        <v>87</v>
      </c>
      <c r="F551" s="133" t="s">
        <v>102</v>
      </c>
      <c r="G551" s="169">
        <v>28270</v>
      </c>
      <c r="H551" s="128" t="s">
        <v>89</v>
      </c>
      <c r="I551" s="170">
        <v>7.6041666666666662E-3</v>
      </c>
      <c r="J551" s="174">
        <f t="shared" si="21"/>
        <v>657</v>
      </c>
      <c r="K551" s="174">
        <f t="shared" si="22"/>
        <v>660</v>
      </c>
      <c r="L551" s="174">
        <f t="shared" si="23"/>
        <v>61</v>
      </c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 spans="1:26">
      <c r="A552" s="133">
        <v>130</v>
      </c>
      <c r="B552" s="128" t="s">
        <v>297</v>
      </c>
      <c r="C552" s="128" t="s">
        <v>298</v>
      </c>
      <c r="D552" s="133" t="s">
        <v>123</v>
      </c>
      <c r="E552" s="133" t="s">
        <v>101</v>
      </c>
      <c r="F552" s="133" t="s">
        <v>102</v>
      </c>
      <c r="G552" s="169">
        <v>27658</v>
      </c>
      <c r="H552" s="128" t="s">
        <v>109</v>
      </c>
      <c r="I552" s="170">
        <v>1.1736111111111109E-2</v>
      </c>
      <c r="J552" s="174">
        <f t="shared" ref="J552:J567" si="24">HOUR(I552)*3600+MINUTE(I552)*60+SECOND(I552)</f>
        <v>1014</v>
      </c>
      <c r="K552" s="174">
        <f t="shared" ref="K552:K567" si="25">ROUND(J552,-1)</f>
        <v>1010</v>
      </c>
      <c r="L552" s="174">
        <f t="shared" ref="L552:L567" si="26">ROUND(40000/K552,0)</f>
        <v>40</v>
      </c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 spans="1:26">
      <c r="A553" s="133">
        <v>131</v>
      </c>
      <c r="B553" s="128" t="s">
        <v>299</v>
      </c>
      <c r="C553" s="128" t="s">
        <v>162</v>
      </c>
      <c r="D553" s="133" t="s">
        <v>151</v>
      </c>
      <c r="E553" s="133" t="s">
        <v>87</v>
      </c>
      <c r="F553" s="133" t="s">
        <v>88</v>
      </c>
      <c r="G553" s="169">
        <v>27322</v>
      </c>
      <c r="H553" s="128" t="s">
        <v>109</v>
      </c>
      <c r="I553" s="170">
        <v>9.3749999999999997E-3</v>
      </c>
      <c r="J553" s="174">
        <f t="shared" si="24"/>
        <v>810</v>
      </c>
      <c r="K553" s="174">
        <f t="shared" si="25"/>
        <v>810</v>
      </c>
      <c r="L553" s="174">
        <f t="shared" si="26"/>
        <v>49</v>
      </c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 spans="1:26">
      <c r="A554" s="133">
        <v>132</v>
      </c>
      <c r="B554" s="128" t="s">
        <v>300</v>
      </c>
      <c r="C554" s="128" t="s">
        <v>301</v>
      </c>
      <c r="D554" s="133" t="s">
        <v>95</v>
      </c>
      <c r="E554" s="133" t="s">
        <v>96</v>
      </c>
      <c r="F554" s="133" t="s">
        <v>102</v>
      </c>
      <c r="G554" s="169">
        <v>27484</v>
      </c>
      <c r="H554" s="128" t="s">
        <v>97</v>
      </c>
      <c r="I554" s="170">
        <v>8.8888888888888889E-3</v>
      </c>
      <c r="J554" s="174">
        <f t="shared" si="24"/>
        <v>768</v>
      </c>
      <c r="K554" s="174">
        <f t="shared" si="25"/>
        <v>770</v>
      </c>
      <c r="L554" s="174">
        <f t="shared" si="26"/>
        <v>52</v>
      </c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 spans="1:26">
      <c r="A555" s="133">
        <v>133</v>
      </c>
      <c r="B555" s="128" t="s">
        <v>302</v>
      </c>
      <c r="C555" s="128" t="s">
        <v>303</v>
      </c>
      <c r="D555" s="133" t="s">
        <v>116</v>
      </c>
      <c r="E555" s="133" t="s">
        <v>87</v>
      </c>
      <c r="F555" s="133" t="s">
        <v>88</v>
      </c>
      <c r="G555" s="169">
        <v>27606</v>
      </c>
      <c r="H555" s="128" t="s">
        <v>89</v>
      </c>
      <c r="I555" s="170">
        <v>6.0185185185185177E-3</v>
      </c>
      <c r="J555" s="174">
        <f t="shared" si="24"/>
        <v>520</v>
      </c>
      <c r="K555" s="174">
        <f t="shared" si="25"/>
        <v>520</v>
      </c>
      <c r="L555" s="174">
        <f t="shared" si="26"/>
        <v>77</v>
      </c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 spans="1:26">
      <c r="A556" s="133">
        <v>134</v>
      </c>
      <c r="B556" s="128" t="s">
        <v>304</v>
      </c>
      <c r="C556" s="128" t="s">
        <v>305</v>
      </c>
      <c r="D556" s="133" t="s">
        <v>136</v>
      </c>
      <c r="E556" s="133" t="s">
        <v>87</v>
      </c>
      <c r="F556" s="133" t="s">
        <v>102</v>
      </c>
      <c r="G556" s="169">
        <v>27821</v>
      </c>
      <c r="H556" s="128" t="s">
        <v>127</v>
      </c>
      <c r="I556" s="170">
        <v>1.1400462962962965E-2</v>
      </c>
      <c r="J556" s="174">
        <f t="shared" si="24"/>
        <v>985</v>
      </c>
      <c r="K556" s="174">
        <f t="shared" si="25"/>
        <v>990</v>
      </c>
      <c r="L556" s="174">
        <f t="shared" si="26"/>
        <v>40</v>
      </c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 spans="1:26">
      <c r="A557" s="133">
        <v>135</v>
      </c>
      <c r="B557" s="128" t="s">
        <v>304</v>
      </c>
      <c r="C557" s="128" t="s">
        <v>306</v>
      </c>
      <c r="D557" s="133" t="s">
        <v>136</v>
      </c>
      <c r="E557" s="133" t="s">
        <v>87</v>
      </c>
      <c r="F557" s="133" t="s">
        <v>102</v>
      </c>
      <c r="G557" s="169">
        <v>27829</v>
      </c>
      <c r="H557" s="128" t="s">
        <v>127</v>
      </c>
      <c r="I557" s="170">
        <v>8.8541666666666664E-3</v>
      </c>
      <c r="J557" s="174">
        <f t="shared" si="24"/>
        <v>765</v>
      </c>
      <c r="K557" s="174">
        <f t="shared" si="25"/>
        <v>770</v>
      </c>
      <c r="L557" s="174">
        <f t="shared" si="26"/>
        <v>52</v>
      </c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 spans="1:26">
      <c r="A558" s="133">
        <v>136</v>
      </c>
      <c r="B558" s="128" t="s">
        <v>304</v>
      </c>
      <c r="C558" s="128" t="s">
        <v>245</v>
      </c>
      <c r="D558" s="133" t="s">
        <v>105</v>
      </c>
      <c r="E558" s="133" t="s">
        <v>96</v>
      </c>
      <c r="F558" s="133" t="s">
        <v>102</v>
      </c>
      <c r="G558" s="169">
        <v>27796</v>
      </c>
      <c r="H558" s="128" t="s">
        <v>92</v>
      </c>
      <c r="I558" s="170">
        <v>1.40625E-2</v>
      </c>
      <c r="J558" s="174">
        <f t="shared" si="24"/>
        <v>1215</v>
      </c>
      <c r="K558" s="174">
        <f t="shared" si="25"/>
        <v>1220</v>
      </c>
      <c r="L558" s="174">
        <f t="shared" si="26"/>
        <v>33</v>
      </c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 spans="1:26">
      <c r="A559" s="133">
        <v>137</v>
      </c>
      <c r="B559" s="128" t="s">
        <v>304</v>
      </c>
      <c r="C559" s="128" t="s">
        <v>307</v>
      </c>
      <c r="D559" s="133" t="s">
        <v>95</v>
      </c>
      <c r="E559" s="133" t="s">
        <v>96</v>
      </c>
      <c r="F559" s="133" t="s">
        <v>102</v>
      </c>
      <c r="G559" s="169">
        <v>27798</v>
      </c>
      <c r="H559" s="128" t="s">
        <v>97</v>
      </c>
      <c r="I559" s="170">
        <v>8.8888888888888889E-3</v>
      </c>
      <c r="J559" s="174">
        <f t="shared" si="24"/>
        <v>768</v>
      </c>
      <c r="K559" s="174">
        <f t="shared" si="25"/>
        <v>770</v>
      </c>
      <c r="L559" s="174">
        <f t="shared" si="26"/>
        <v>52</v>
      </c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 spans="1:26">
      <c r="A560" s="133">
        <v>138</v>
      </c>
      <c r="B560" s="128" t="s">
        <v>308</v>
      </c>
      <c r="C560" s="128" t="s">
        <v>309</v>
      </c>
      <c r="D560" s="133" t="s">
        <v>100</v>
      </c>
      <c r="E560" s="133" t="s">
        <v>101</v>
      </c>
      <c r="F560" s="133" t="s">
        <v>102</v>
      </c>
      <c r="G560" s="169">
        <v>27562</v>
      </c>
      <c r="H560" s="128" t="s">
        <v>89</v>
      </c>
      <c r="I560" s="170">
        <v>1.0439814814814813E-2</v>
      </c>
      <c r="J560" s="174">
        <f t="shared" si="24"/>
        <v>902</v>
      </c>
      <c r="K560" s="174">
        <f t="shared" si="25"/>
        <v>900</v>
      </c>
      <c r="L560" s="174">
        <f t="shared" si="26"/>
        <v>44</v>
      </c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 spans="1:26">
      <c r="A561" s="133">
        <v>139</v>
      </c>
      <c r="B561" s="128" t="s">
        <v>310</v>
      </c>
      <c r="C561" s="128" t="s">
        <v>311</v>
      </c>
      <c r="D561" s="133" t="s">
        <v>100</v>
      </c>
      <c r="E561" s="133" t="s">
        <v>101</v>
      </c>
      <c r="F561" s="133" t="s">
        <v>102</v>
      </c>
      <c r="G561" s="169">
        <v>28101</v>
      </c>
      <c r="H561" s="128" t="s">
        <v>89</v>
      </c>
      <c r="I561" s="170">
        <v>1.0462962962962964E-2</v>
      </c>
      <c r="J561" s="174">
        <f t="shared" si="24"/>
        <v>904</v>
      </c>
      <c r="K561" s="174">
        <f t="shared" si="25"/>
        <v>900</v>
      </c>
      <c r="L561" s="174">
        <f t="shared" si="26"/>
        <v>44</v>
      </c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 spans="1:26">
      <c r="A562" s="133">
        <v>140</v>
      </c>
      <c r="B562" s="128" t="s">
        <v>312</v>
      </c>
      <c r="C562" s="128" t="s">
        <v>313</v>
      </c>
      <c r="D562" s="133" t="s">
        <v>112</v>
      </c>
      <c r="E562" s="133" t="s">
        <v>96</v>
      </c>
      <c r="F562" s="133" t="s">
        <v>102</v>
      </c>
      <c r="G562" s="169">
        <v>28268</v>
      </c>
      <c r="H562" s="128" t="s">
        <v>92</v>
      </c>
      <c r="I562" s="170">
        <v>8.3796296296296292E-3</v>
      </c>
      <c r="J562" s="174">
        <f t="shared" si="24"/>
        <v>724</v>
      </c>
      <c r="K562" s="174">
        <f t="shared" si="25"/>
        <v>720</v>
      </c>
      <c r="L562" s="174">
        <f t="shared" si="26"/>
        <v>56</v>
      </c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 spans="1:26">
      <c r="A563" s="133">
        <v>141</v>
      </c>
      <c r="B563" s="128" t="s">
        <v>314</v>
      </c>
      <c r="C563" s="128" t="s">
        <v>315</v>
      </c>
      <c r="D563" s="133" t="s">
        <v>105</v>
      </c>
      <c r="E563" s="133" t="s">
        <v>96</v>
      </c>
      <c r="F563" s="133" t="s">
        <v>102</v>
      </c>
      <c r="G563" s="169">
        <v>27954</v>
      </c>
      <c r="H563" s="128" t="s">
        <v>92</v>
      </c>
      <c r="I563" s="170">
        <v>1.0555555555555554E-2</v>
      </c>
      <c r="J563" s="174">
        <f t="shared" si="24"/>
        <v>912</v>
      </c>
      <c r="K563" s="174">
        <f t="shared" si="25"/>
        <v>910</v>
      </c>
      <c r="L563" s="174">
        <f t="shared" si="26"/>
        <v>44</v>
      </c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 spans="1:26">
      <c r="A564" s="133">
        <v>142</v>
      </c>
      <c r="B564" s="128" t="s">
        <v>316</v>
      </c>
      <c r="C564" s="128" t="s">
        <v>174</v>
      </c>
      <c r="D564" s="133" t="s">
        <v>123</v>
      </c>
      <c r="E564" s="133" t="s">
        <v>101</v>
      </c>
      <c r="F564" s="133" t="s">
        <v>102</v>
      </c>
      <c r="G564" s="169">
        <v>27028</v>
      </c>
      <c r="H564" s="128" t="s">
        <v>109</v>
      </c>
      <c r="I564" s="170">
        <v>1.383101851851852E-2</v>
      </c>
      <c r="J564" s="174">
        <f t="shared" si="24"/>
        <v>1195</v>
      </c>
      <c r="K564" s="174">
        <f t="shared" si="25"/>
        <v>1200</v>
      </c>
      <c r="L564" s="174">
        <f t="shared" si="26"/>
        <v>33</v>
      </c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 spans="1:26">
      <c r="A565" s="133">
        <v>143</v>
      </c>
      <c r="B565" s="128" t="s">
        <v>316</v>
      </c>
      <c r="C565" s="128" t="s">
        <v>215</v>
      </c>
      <c r="D565" s="133" t="s">
        <v>141</v>
      </c>
      <c r="E565" s="133" t="s">
        <v>87</v>
      </c>
      <c r="F565" s="133" t="s">
        <v>102</v>
      </c>
      <c r="G565" s="169">
        <v>27710</v>
      </c>
      <c r="H565" s="128" t="s">
        <v>92</v>
      </c>
      <c r="I565" s="170">
        <v>1.1574074074074075E-2</v>
      </c>
      <c r="J565" s="174">
        <f t="shared" si="24"/>
        <v>1000</v>
      </c>
      <c r="K565" s="174">
        <f t="shared" si="25"/>
        <v>1000</v>
      </c>
      <c r="L565" s="174">
        <f t="shared" si="26"/>
        <v>40</v>
      </c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 spans="1:26">
      <c r="A566" s="133">
        <v>144</v>
      </c>
      <c r="B566" s="128" t="s">
        <v>317</v>
      </c>
      <c r="C566" s="128" t="s">
        <v>90</v>
      </c>
      <c r="D566" s="133" t="s">
        <v>116</v>
      </c>
      <c r="E566" s="133" t="s">
        <v>87</v>
      </c>
      <c r="F566" s="133" t="s">
        <v>88</v>
      </c>
      <c r="G566" s="169">
        <v>27438</v>
      </c>
      <c r="H566" s="128" t="s">
        <v>89</v>
      </c>
      <c r="I566" s="170">
        <v>1.4988425925925926E-2</v>
      </c>
      <c r="J566" s="174">
        <f t="shared" si="24"/>
        <v>1295</v>
      </c>
      <c r="K566" s="174">
        <f t="shared" si="25"/>
        <v>1300</v>
      </c>
      <c r="L566" s="174">
        <f t="shared" si="26"/>
        <v>31</v>
      </c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 spans="1:26">
      <c r="A567" s="133">
        <v>145</v>
      </c>
      <c r="B567" s="128" t="s">
        <v>317</v>
      </c>
      <c r="C567" s="128" t="s">
        <v>227</v>
      </c>
      <c r="D567" s="133" t="s">
        <v>126</v>
      </c>
      <c r="E567" s="133" t="s">
        <v>87</v>
      </c>
      <c r="F567" s="133" t="s">
        <v>88</v>
      </c>
      <c r="G567" s="169">
        <v>28096</v>
      </c>
      <c r="H567" s="128" t="s">
        <v>127</v>
      </c>
      <c r="I567" s="170">
        <v>5.9606481481481489E-3</v>
      </c>
      <c r="J567" s="174">
        <f t="shared" si="24"/>
        <v>515</v>
      </c>
      <c r="K567" s="174">
        <f t="shared" si="25"/>
        <v>520</v>
      </c>
      <c r="L567" s="174">
        <f t="shared" si="26"/>
        <v>77</v>
      </c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 spans="1:26">
      <c r="A568" s="133">
        <v>146</v>
      </c>
      <c r="B568" s="128" t="s">
        <v>318</v>
      </c>
      <c r="C568" s="128" t="s">
        <v>213</v>
      </c>
      <c r="D568" s="133" t="s">
        <v>108</v>
      </c>
      <c r="E568" s="133" t="s">
        <v>87</v>
      </c>
      <c r="F568" s="133" t="s">
        <v>88</v>
      </c>
      <c r="G568" s="169">
        <v>27745</v>
      </c>
      <c r="H568" s="128" t="s">
        <v>109</v>
      </c>
      <c r="I568" s="170">
        <v>7.106481481481481E-3</v>
      </c>
      <c r="J568" s="174">
        <f t="shared" ref="J568:J583" si="27">HOUR(I568)*3600+MINUTE(I568)*60+SECOND(I568)</f>
        <v>614</v>
      </c>
      <c r="K568" s="174">
        <f t="shared" ref="K568:K583" si="28">ROUND(J568,-1)</f>
        <v>610</v>
      </c>
      <c r="L568" s="174">
        <f t="shared" ref="L568:L583" si="29">ROUND(40000/K568,0)</f>
        <v>66</v>
      </c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 spans="1:26">
      <c r="A569" s="133">
        <v>147</v>
      </c>
      <c r="B569" s="128" t="s">
        <v>319</v>
      </c>
      <c r="C569" s="128" t="s">
        <v>320</v>
      </c>
      <c r="D569" s="133" t="s">
        <v>184</v>
      </c>
      <c r="E569" s="133" t="s">
        <v>96</v>
      </c>
      <c r="F569" s="133" t="s">
        <v>102</v>
      </c>
      <c r="G569" s="169">
        <v>27783</v>
      </c>
      <c r="H569" s="128" t="s">
        <v>127</v>
      </c>
      <c r="I569" s="170">
        <v>1.283564814814815E-2</v>
      </c>
      <c r="J569" s="174">
        <f t="shared" si="27"/>
        <v>1109</v>
      </c>
      <c r="K569" s="174">
        <f t="shared" si="28"/>
        <v>1110</v>
      </c>
      <c r="L569" s="174">
        <f t="shared" si="29"/>
        <v>36</v>
      </c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 spans="1:26">
      <c r="A570" s="133">
        <v>148</v>
      </c>
      <c r="B570" s="128" t="s">
        <v>321</v>
      </c>
      <c r="C570" s="128" t="s">
        <v>322</v>
      </c>
      <c r="D570" s="133" t="s">
        <v>141</v>
      </c>
      <c r="E570" s="133" t="s">
        <v>87</v>
      </c>
      <c r="F570" s="133" t="s">
        <v>102</v>
      </c>
      <c r="G570" s="169">
        <v>27535</v>
      </c>
      <c r="H570" s="128" t="s">
        <v>92</v>
      </c>
      <c r="I570" s="170">
        <v>1.1111111111111112E-2</v>
      </c>
      <c r="J570" s="174">
        <f t="shared" si="27"/>
        <v>960</v>
      </c>
      <c r="K570" s="174">
        <f t="shared" si="28"/>
        <v>960</v>
      </c>
      <c r="L570" s="174">
        <f t="shared" si="29"/>
        <v>42</v>
      </c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 spans="1:26">
      <c r="A571" s="133">
        <v>149</v>
      </c>
      <c r="B571" s="128" t="s">
        <v>321</v>
      </c>
      <c r="C571" s="128" t="s">
        <v>154</v>
      </c>
      <c r="D571" s="133" t="s">
        <v>105</v>
      </c>
      <c r="E571" s="133" t="s">
        <v>96</v>
      </c>
      <c r="F571" s="133" t="s">
        <v>102</v>
      </c>
      <c r="G571" s="169">
        <v>28404</v>
      </c>
      <c r="H571" s="128" t="s">
        <v>92</v>
      </c>
      <c r="I571" s="170">
        <v>9.3749999999999997E-3</v>
      </c>
      <c r="J571" s="174">
        <f t="shared" si="27"/>
        <v>810</v>
      </c>
      <c r="K571" s="174">
        <f t="shared" si="28"/>
        <v>810</v>
      </c>
      <c r="L571" s="174">
        <f t="shared" si="29"/>
        <v>49</v>
      </c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 spans="1:26">
      <c r="A572" s="133">
        <v>150</v>
      </c>
      <c r="B572" s="128" t="s">
        <v>321</v>
      </c>
      <c r="C572" s="128" t="s">
        <v>154</v>
      </c>
      <c r="D572" s="133" t="s">
        <v>116</v>
      </c>
      <c r="E572" s="133" t="s">
        <v>87</v>
      </c>
      <c r="F572" s="133" t="s">
        <v>102</v>
      </c>
      <c r="G572" s="169">
        <v>27406</v>
      </c>
      <c r="H572" s="128" t="s">
        <v>89</v>
      </c>
      <c r="I572" s="170">
        <v>1.3194444444444444E-2</v>
      </c>
      <c r="J572" s="174">
        <f t="shared" si="27"/>
        <v>1140</v>
      </c>
      <c r="K572" s="174">
        <f t="shared" si="28"/>
        <v>1140</v>
      </c>
      <c r="L572" s="174">
        <f t="shared" si="29"/>
        <v>35</v>
      </c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 spans="1:26">
      <c r="A573" s="133">
        <v>151</v>
      </c>
      <c r="B573" s="128" t="s">
        <v>323</v>
      </c>
      <c r="C573" s="128" t="s">
        <v>324</v>
      </c>
      <c r="D573" s="133" t="s">
        <v>108</v>
      </c>
      <c r="E573" s="133" t="s">
        <v>87</v>
      </c>
      <c r="F573" s="133" t="s">
        <v>88</v>
      </c>
      <c r="G573" s="169">
        <v>27758</v>
      </c>
      <c r="H573" s="128" t="s">
        <v>109</v>
      </c>
      <c r="I573" s="170">
        <v>9.2013888888888892E-3</v>
      </c>
      <c r="J573" s="174">
        <f t="shared" si="27"/>
        <v>795</v>
      </c>
      <c r="K573" s="174">
        <f t="shared" si="28"/>
        <v>800</v>
      </c>
      <c r="L573" s="174">
        <f t="shared" si="29"/>
        <v>50</v>
      </c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 spans="1:26">
      <c r="A574" s="133">
        <v>152</v>
      </c>
      <c r="B574" s="128" t="s">
        <v>325</v>
      </c>
      <c r="C574" s="128" t="s">
        <v>326</v>
      </c>
      <c r="D574" s="133" t="s">
        <v>151</v>
      </c>
      <c r="E574" s="133" t="s">
        <v>87</v>
      </c>
      <c r="F574" s="133" t="s">
        <v>88</v>
      </c>
      <c r="G574" s="169"/>
      <c r="H574" s="128" t="s">
        <v>109</v>
      </c>
      <c r="I574" s="170">
        <v>8.7500000000000008E-3</v>
      </c>
      <c r="J574" s="174">
        <f t="shared" si="27"/>
        <v>756</v>
      </c>
      <c r="K574" s="174">
        <f t="shared" si="28"/>
        <v>760</v>
      </c>
      <c r="L574" s="174">
        <f t="shared" si="29"/>
        <v>53</v>
      </c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 spans="1:26">
      <c r="A575" s="133">
        <v>153</v>
      </c>
      <c r="B575" s="128" t="s">
        <v>327</v>
      </c>
      <c r="C575" s="128" t="s">
        <v>152</v>
      </c>
      <c r="D575" s="133" t="s">
        <v>151</v>
      </c>
      <c r="E575" s="133" t="s">
        <v>87</v>
      </c>
      <c r="F575" s="133" t="s">
        <v>88</v>
      </c>
      <c r="G575" s="169">
        <v>27529</v>
      </c>
      <c r="H575" s="128" t="s">
        <v>109</v>
      </c>
      <c r="I575" s="170">
        <v>8.7500000000000008E-3</v>
      </c>
      <c r="J575" s="174">
        <f t="shared" si="27"/>
        <v>756</v>
      </c>
      <c r="K575" s="174">
        <f t="shared" si="28"/>
        <v>760</v>
      </c>
      <c r="L575" s="174">
        <f t="shared" si="29"/>
        <v>53</v>
      </c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 spans="1:26">
      <c r="A576" s="133">
        <v>154</v>
      </c>
      <c r="B576" s="128" t="s">
        <v>328</v>
      </c>
      <c r="C576" s="128" t="s">
        <v>329</v>
      </c>
      <c r="D576" s="133" t="s">
        <v>184</v>
      </c>
      <c r="E576" s="133" t="s">
        <v>96</v>
      </c>
      <c r="F576" s="133" t="s">
        <v>88</v>
      </c>
      <c r="G576" s="169">
        <v>28139</v>
      </c>
      <c r="H576" s="128" t="s">
        <v>127</v>
      </c>
      <c r="I576" s="170">
        <v>6.2962962962962964E-3</v>
      </c>
      <c r="J576" s="174">
        <f t="shared" si="27"/>
        <v>544</v>
      </c>
      <c r="K576" s="174">
        <f t="shared" si="28"/>
        <v>540</v>
      </c>
      <c r="L576" s="174">
        <f t="shared" si="29"/>
        <v>74</v>
      </c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 spans="1:26">
      <c r="A577" s="133">
        <v>155</v>
      </c>
      <c r="B577" s="128" t="s">
        <v>330</v>
      </c>
      <c r="C577" s="128" t="s">
        <v>331</v>
      </c>
      <c r="D577" s="133" t="s">
        <v>108</v>
      </c>
      <c r="E577" s="133" t="s">
        <v>87</v>
      </c>
      <c r="F577" s="133" t="s">
        <v>102</v>
      </c>
      <c r="G577" s="169">
        <v>27862</v>
      </c>
      <c r="H577" s="128" t="s">
        <v>109</v>
      </c>
      <c r="I577" s="170">
        <v>1.1979166666666666E-2</v>
      </c>
      <c r="J577" s="174">
        <f t="shared" si="27"/>
        <v>1035</v>
      </c>
      <c r="K577" s="174">
        <f t="shared" si="28"/>
        <v>1040</v>
      </c>
      <c r="L577" s="174">
        <f t="shared" si="29"/>
        <v>38</v>
      </c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 spans="1:26">
      <c r="A578" s="133">
        <v>156</v>
      </c>
      <c r="B578" s="128" t="s">
        <v>332</v>
      </c>
      <c r="C578" s="128" t="s">
        <v>236</v>
      </c>
      <c r="D578" s="133" t="s">
        <v>112</v>
      </c>
      <c r="E578" s="133" t="s">
        <v>96</v>
      </c>
      <c r="F578" s="133" t="s">
        <v>88</v>
      </c>
      <c r="G578" s="169">
        <v>28063</v>
      </c>
      <c r="H578" s="128" t="s">
        <v>92</v>
      </c>
      <c r="I578" s="170">
        <v>7.1990740740740739E-3</v>
      </c>
      <c r="J578" s="174">
        <f t="shared" si="27"/>
        <v>622</v>
      </c>
      <c r="K578" s="174">
        <f t="shared" si="28"/>
        <v>620</v>
      </c>
      <c r="L578" s="174">
        <f t="shared" si="29"/>
        <v>65</v>
      </c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 spans="1:26">
      <c r="A579" s="133">
        <v>157</v>
      </c>
      <c r="B579" s="128" t="s">
        <v>333</v>
      </c>
      <c r="C579" s="128" t="s">
        <v>334</v>
      </c>
      <c r="D579" s="133" t="s">
        <v>105</v>
      </c>
      <c r="E579" s="133" t="s">
        <v>96</v>
      </c>
      <c r="F579" s="133" t="s">
        <v>102</v>
      </c>
      <c r="G579" s="169">
        <v>27628</v>
      </c>
      <c r="H579" s="128" t="s">
        <v>92</v>
      </c>
      <c r="I579" s="170">
        <v>1.2893518518518519E-2</v>
      </c>
      <c r="J579" s="174">
        <f t="shared" si="27"/>
        <v>1114</v>
      </c>
      <c r="K579" s="174">
        <f t="shared" si="28"/>
        <v>1110</v>
      </c>
      <c r="L579" s="174">
        <f t="shared" si="29"/>
        <v>36</v>
      </c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 spans="1:26">
      <c r="A580" s="133">
        <v>158</v>
      </c>
      <c r="B580" s="128" t="s">
        <v>335</v>
      </c>
      <c r="C580" s="128" t="s">
        <v>177</v>
      </c>
      <c r="D580" s="133" t="s">
        <v>155</v>
      </c>
      <c r="E580" s="133" t="s">
        <v>87</v>
      </c>
      <c r="F580" s="133" t="s">
        <v>102</v>
      </c>
      <c r="G580" s="169">
        <v>28032</v>
      </c>
      <c r="H580" s="128" t="s">
        <v>89</v>
      </c>
      <c r="I580" s="170">
        <v>1.1261574074074071E-2</v>
      </c>
      <c r="J580" s="174">
        <f t="shared" si="27"/>
        <v>973</v>
      </c>
      <c r="K580" s="174">
        <f t="shared" si="28"/>
        <v>970</v>
      </c>
      <c r="L580" s="174">
        <f t="shared" si="29"/>
        <v>41</v>
      </c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 spans="1:26">
      <c r="A581" s="133">
        <v>159</v>
      </c>
      <c r="B581" s="128" t="s">
        <v>336</v>
      </c>
      <c r="C581" s="128" t="s">
        <v>337</v>
      </c>
      <c r="D581" s="133" t="s">
        <v>134</v>
      </c>
      <c r="E581" s="133" t="s">
        <v>87</v>
      </c>
      <c r="F581" s="133" t="s">
        <v>102</v>
      </c>
      <c r="G581" s="169">
        <v>27011</v>
      </c>
      <c r="H581" s="128" t="s">
        <v>127</v>
      </c>
      <c r="I581" s="170">
        <v>9.6527777777777775E-3</v>
      </c>
      <c r="J581" s="174">
        <f t="shared" si="27"/>
        <v>834</v>
      </c>
      <c r="K581" s="174">
        <f t="shared" si="28"/>
        <v>830</v>
      </c>
      <c r="L581" s="174">
        <f t="shared" si="29"/>
        <v>48</v>
      </c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 spans="1:26">
      <c r="A582" s="133">
        <v>160</v>
      </c>
      <c r="B582" s="128" t="s">
        <v>338</v>
      </c>
      <c r="C582" s="128" t="s">
        <v>339</v>
      </c>
      <c r="D582" s="133" t="s">
        <v>184</v>
      </c>
      <c r="E582" s="133" t="s">
        <v>96</v>
      </c>
      <c r="F582" s="133" t="s">
        <v>88</v>
      </c>
      <c r="G582" s="169">
        <v>27968</v>
      </c>
      <c r="H582" s="128" t="s">
        <v>127</v>
      </c>
      <c r="I582" s="170">
        <v>6.1921296296296299E-3</v>
      </c>
      <c r="J582" s="174">
        <f t="shared" si="27"/>
        <v>535</v>
      </c>
      <c r="K582" s="174">
        <f t="shared" si="28"/>
        <v>540</v>
      </c>
      <c r="L582" s="174">
        <f t="shared" si="29"/>
        <v>74</v>
      </c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 spans="1:26">
      <c r="A583" s="133">
        <v>161</v>
      </c>
      <c r="B583" s="128" t="s">
        <v>340</v>
      </c>
      <c r="C583" s="128" t="s">
        <v>341</v>
      </c>
      <c r="D583" s="133" t="s">
        <v>105</v>
      </c>
      <c r="E583" s="133" t="s">
        <v>96</v>
      </c>
      <c r="F583" s="133" t="s">
        <v>102</v>
      </c>
      <c r="G583" s="169">
        <v>28219</v>
      </c>
      <c r="H583" s="128" t="s">
        <v>92</v>
      </c>
      <c r="I583" s="170">
        <v>1.40625E-2</v>
      </c>
      <c r="J583" s="174">
        <f t="shared" si="27"/>
        <v>1215</v>
      </c>
      <c r="K583" s="174">
        <f t="shared" si="28"/>
        <v>1220</v>
      </c>
      <c r="L583" s="174">
        <f t="shared" si="29"/>
        <v>33</v>
      </c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 spans="1:26">
      <c r="A584" s="133">
        <v>162</v>
      </c>
      <c r="B584" s="128" t="s">
        <v>340</v>
      </c>
      <c r="C584" s="128" t="s">
        <v>160</v>
      </c>
      <c r="D584" s="133" t="s">
        <v>123</v>
      </c>
      <c r="E584" s="133" t="s">
        <v>101</v>
      </c>
      <c r="F584" s="133" t="s">
        <v>102</v>
      </c>
      <c r="G584" s="169">
        <v>27328</v>
      </c>
      <c r="H584" s="128" t="s">
        <v>109</v>
      </c>
      <c r="I584" s="170">
        <v>7.4305555555555548E-3</v>
      </c>
      <c r="J584" s="174">
        <f t="shared" ref="J584:J599" si="30">HOUR(I584)*3600+MINUTE(I584)*60+SECOND(I584)</f>
        <v>642</v>
      </c>
      <c r="K584" s="174">
        <f t="shared" ref="K584:K599" si="31">ROUND(J584,-1)</f>
        <v>640</v>
      </c>
      <c r="L584" s="174">
        <f t="shared" ref="L584:L599" si="32">ROUND(40000/K584,0)</f>
        <v>63</v>
      </c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 spans="1:26">
      <c r="A585" s="133">
        <v>163</v>
      </c>
      <c r="B585" s="128" t="s">
        <v>340</v>
      </c>
      <c r="C585" s="128" t="s">
        <v>160</v>
      </c>
      <c r="D585" s="133" t="s">
        <v>136</v>
      </c>
      <c r="E585" s="133" t="s">
        <v>87</v>
      </c>
      <c r="F585" s="133" t="s">
        <v>102</v>
      </c>
      <c r="G585" s="169">
        <v>27849</v>
      </c>
      <c r="H585" s="128" t="s">
        <v>127</v>
      </c>
      <c r="I585" s="170">
        <v>1.0416666666666666E-2</v>
      </c>
      <c r="J585" s="174">
        <f t="shared" si="30"/>
        <v>900</v>
      </c>
      <c r="K585" s="174">
        <f t="shared" si="31"/>
        <v>900</v>
      </c>
      <c r="L585" s="174">
        <f t="shared" si="32"/>
        <v>44</v>
      </c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 spans="1:26">
      <c r="A586" s="133">
        <v>164</v>
      </c>
      <c r="B586" s="128" t="s">
        <v>340</v>
      </c>
      <c r="C586" s="128" t="s">
        <v>160</v>
      </c>
      <c r="D586" s="133" t="s">
        <v>126</v>
      </c>
      <c r="E586" s="133" t="s">
        <v>87</v>
      </c>
      <c r="F586" s="133" t="s">
        <v>102</v>
      </c>
      <c r="G586" s="169">
        <v>28361</v>
      </c>
      <c r="H586" s="128" t="s">
        <v>127</v>
      </c>
      <c r="I586" s="170">
        <v>1.1886574074074075E-2</v>
      </c>
      <c r="J586" s="174">
        <f t="shared" si="30"/>
        <v>1027</v>
      </c>
      <c r="K586" s="174">
        <f t="shared" si="31"/>
        <v>1030</v>
      </c>
      <c r="L586" s="174">
        <f t="shared" si="32"/>
        <v>39</v>
      </c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 spans="1:26">
      <c r="A587" s="133">
        <v>165</v>
      </c>
      <c r="B587" s="128" t="s">
        <v>340</v>
      </c>
      <c r="C587" s="128" t="s">
        <v>342</v>
      </c>
      <c r="D587" s="133" t="s">
        <v>112</v>
      </c>
      <c r="E587" s="133" t="s">
        <v>96</v>
      </c>
      <c r="F587" s="133" t="s">
        <v>88</v>
      </c>
      <c r="G587" s="169">
        <v>28413</v>
      </c>
      <c r="H587" s="128" t="s">
        <v>92</v>
      </c>
      <c r="I587" s="170">
        <v>7.3842592592592597E-3</v>
      </c>
      <c r="J587" s="174">
        <f t="shared" si="30"/>
        <v>638</v>
      </c>
      <c r="K587" s="174">
        <f t="shared" si="31"/>
        <v>640</v>
      </c>
      <c r="L587" s="174">
        <f t="shared" si="32"/>
        <v>63</v>
      </c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 spans="1:26">
      <c r="A588" s="133">
        <v>166</v>
      </c>
      <c r="B588" s="128" t="s">
        <v>340</v>
      </c>
      <c r="C588" s="128" t="s">
        <v>343</v>
      </c>
      <c r="D588" s="133" t="s">
        <v>141</v>
      </c>
      <c r="E588" s="133" t="s">
        <v>87</v>
      </c>
      <c r="F588" s="133" t="s">
        <v>102</v>
      </c>
      <c r="G588" s="169">
        <v>27417</v>
      </c>
      <c r="H588" s="128" t="s">
        <v>92</v>
      </c>
      <c r="I588" s="170">
        <v>1.3252314814814814E-2</v>
      </c>
      <c r="J588" s="174">
        <f t="shared" si="30"/>
        <v>1145</v>
      </c>
      <c r="K588" s="174">
        <f t="shared" si="31"/>
        <v>1150</v>
      </c>
      <c r="L588" s="174">
        <f t="shared" si="32"/>
        <v>35</v>
      </c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 spans="1:26">
      <c r="A589" s="133">
        <v>167</v>
      </c>
      <c r="B589" s="128" t="s">
        <v>340</v>
      </c>
      <c r="C589" s="128" t="s">
        <v>122</v>
      </c>
      <c r="D589" s="133" t="s">
        <v>123</v>
      </c>
      <c r="E589" s="133" t="s">
        <v>101</v>
      </c>
      <c r="F589" s="133" t="s">
        <v>102</v>
      </c>
      <c r="G589" s="169"/>
      <c r="H589" s="128" t="s">
        <v>109</v>
      </c>
      <c r="I589" s="170">
        <v>1.7870370370370373E-2</v>
      </c>
      <c r="J589" s="174">
        <f t="shared" si="30"/>
        <v>1544</v>
      </c>
      <c r="K589" s="174">
        <f t="shared" si="31"/>
        <v>1540</v>
      </c>
      <c r="L589" s="174">
        <f t="shared" si="32"/>
        <v>26</v>
      </c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 spans="1:26">
      <c r="A590" s="133">
        <v>168</v>
      </c>
      <c r="B590" s="128" t="s">
        <v>344</v>
      </c>
      <c r="C590" s="128" t="s">
        <v>345</v>
      </c>
      <c r="D590" s="133" t="s">
        <v>91</v>
      </c>
      <c r="E590" s="133" t="s">
        <v>87</v>
      </c>
      <c r="F590" s="133" t="s">
        <v>88</v>
      </c>
      <c r="G590" s="169">
        <v>28029</v>
      </c>
      <c r="H590" s="128" t="s">
        <v>92</v>
      </c>
      <c r="I590" s="170">
        <v>8.9467592592592585E-3</v>
      </c>
      <c r="J590" s="174">
        <f t="shared" si="30"/>
        <v>773</v>
      </c>
      <c r="K590" s="174">
        <f t="shared" si="31"/>
        <v>770</v>
      </c>
      <c r="L590" s="174">
        <f t="shared" si="32"/>
        <v>52</v>
      </c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 spans="1:26">
      <c r="A591" s="133">
        <v>169</v>
      </c>
      <c r="B591" s="128" t="s">
        <v>346</v>
      </c>
      <c r="C591" s="128" t="s">
        <v>255</v>
      </c>
      <c r="D591" s="133" t="s">
        <v>116</v>
      </c>
      <c r="E591" s="133" t="s">
        <v>87</v>
      </c>
      <c r="F591" s="133" t="s">
        <v>88</v>
      </c>
      <c r="G591" s="169">
        <v>27586</v>
      </c>
      <c r="H591" s="128" t="s">
        <v>89</v>
      </c>
      <c r="I591" s="170">
        <v>1.4988425925925926E-2</v>
      </c>
      <c r="J591" s="174">
        <f t="shared" si="30"/>
        <v>1295</v>
      </c>
      <c r="K591" s="174">
        <f t="shared" si="31"/>
        <v>1300</v>
      </c>
      <c r="L591" s="174">
        <f t="shared" si="32"/>
        <v>31</v>
      </c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 spans="1:26">
      <c r="A592" s="133">
        <v>170</v>
      </c>
      <c r="B592" s="128" t="s">
        <v>346</v>
      </c>
      <c r="C592" s="128" t="s">
        <v>326</v>
      </c>
      <c r="D592" s="133" t="s">
        <v>91</v>
      </c>
      <c r="E592" s="133" t="s">
        <v>87</v>
      </c>
      <c r="F592" s="133" t="s">
        <v>88</v>
      </c>
      <c r="G592" s="169">
        <v>27688</v>
      </c>
      <c r="H592" s="128" t="s">
        <v>92</v>
      </c>
      <c r="I592" s="170">
        <v>8.7384259259259255E-3</v>
      </c>
      <c r="J592" s="174">
        <f t="shared" si="30"/>
        <v>755</v>
      </c>
      <c r="K592" s="174">
        <f t="shared" si="31"/>
        <v>760</v>
      </c>
      <c r="L592" s="174">
        <f t="shared" si="32"/>
        <v>53</v>
      </c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 spans="1:26">
      <c r="A593" s="133">
        <v>171</v>
      </c>
      <c r="B593" s="128" t="s">
        <v>346</v>
      </c>
      <c r="C593" s="128" t="s">
        <v>347</v>
      </c>
      <c r="D593" s="133" t="s">
        <v>112</v>
      </c>
      <c r="E593" s="133" t="s">
        <v>96</v>
      </c>
      <c r="F593" s="133" t="s">
        <v>88</v>
      </c>
      <c r="G593" s="169">
        <v>28379</v>
      </c>
      <c r="H593" s="128" t="s">
        <v>92</v>
      </c>
      <c r="I593" s="170">
        <v>7.3611111111111108E-3</v>
      </c>
      <c r="J593" s="174">
        <f t="shared" si="30"/>
        <v>636</v>
      </c>
      <c r="K593" s="174">
        <f t="shared" si="31"/>
        <v>640</v>
      </c>
      <c r="L593" s="174">
        <f t="shared" si="32"/>
        <v>63</v>
      </c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 spans="1:26">
      <c r="A594" s="133">
        <v>172</v>
      </c>
      <c r="B594" s="128" t="s">
        <v>346</v>
      </c>
      <c r="C594" s="128" t="s">
        <v>348</v>
      </c>
      <c r="D594" s="133" t="s">
        <v>112</v>
      </c>
      <c r="E594" s="133" t="s">
        <v>96</v>
      </c>
      <c r="F594" s="133" t="s">
        <v>88</v>
      </c>
      <c r="G594" s="169">
        <v>28151</v>
      </c>
      <c r="H594" s="128" t="s">
        <v>92</v>
      </c>
      <c r="I594" s="170">
        <v>7.3726851851851861E-3</v>
      </c>
      <c r="J594" s="174">
        <f t="shared" si="30"/>
        <v>637</v>
      </c>
      <c r="K594" s="174">
        <f t="shared" si="31"/>
        <v>640</v>
      </c>
      <c r="L594" s="174">
        <f t="shared" si="32"/>
        <v>63</v>
      </c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 spans="1:26">
      <c r="A595" s="133">
        <v>173</v>
      </c>
      <c r="B595" s="128" t="s">
        <v>349</v>
      </c>
      <c r="C595" s="128" t="s">
        <v>350</v>
      </c>
      <c r="D595" s="133" t="s">
        <v>116</v>
      </c>
      <c r="E595" s="133" t="s">
        <v>87</v>
      </c>
      <c r="F595" s="133" t="s">
        <v>102</v>
      </c>
      <c r="G595" s="169">
        <v>27604</v>
      </c>
      <c r="H595" s="128" t="s">
        <v>89</v>
      </c>
      <c r="I595" s="170">
        <v>1.4988425925925926E-2</v>
      </c>
      <c r="J595" s="174">
        <f t="shared" si="30"/>
        <v>1295</v>
      </c>
      <c r="K595" s="174">
        <f t="shared" si="31"/>
        <v>1300</v>
      </c>
      <c r="L595" s="174">
        <f t="shared" si="32"/>
        <v>31</v>
      </c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 spans="1:26">
      <c r="A596" s="133">
        <v>174</v>
      </c>
      <c r="B596" s="128" t="s">
        <v>351</v>
      </c>
      <c r="C596" s="128" t="s">
        <v>352</v>
      </c>
      <c r="D596" s="133" t="s">
        <v>100</v>
      </c>
      <c r="E596" s="133" t="s">
        <v>101</v>
      </c>
      <c r="F596" s="133" t="s">
        <v>102</v>
      </c>
      <c r="G596" s="169">
        <v>27850</v>
      </c>
      <c r="H596" s="128" t="s">
        <v>89</v>
      </c>
      <c r="I596" s="170">
        <v>8.3796296296296292E-3</v>
      </c>
      <c r="J596" s="174">
        <f t="shared" si="30"/>
        <v>724</v>
      </c>
      <c r="K596" s="174">
        <f t="shared" si="31"/>
        <v>720</v>
      </c>
      <c r="L596" s="174">
        <f t="shared" si="32"/>
        <v>56</v>
      </c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 spans="1:26">
      <c r="A597" s="133">
        <v>175</v>
      </c>
      <c r="B597" s="128" t="s">
        <v>353</v>
      </c>
      <c r="C597" s="128" t="s">
        <v>354</v>
      </c>
      <c r="D597" s="133" t="s">
        <v>105</v>
      </c>
      <c r="E597" s="133" t="s">
        <v>96</v>
      </c>
      <c r="F597" s="133" t="s">
        <v>102</v>
      </c>
      <c r="G597" s="169">
        <v>28430</v>
      </c>
      <c r="H597" s="128" t="s">
        <v>92</v>
      </c>
      <c r="I597" s="170">
        <v>1.0474537037037037E-2</v>
      </c>
      <c r="J597" s="174">
        <f t="shared" si="30"/>
        <v>905</v>
      </c>
      <c r="K597" s="174">
        <f t="shared" si="31"/>
        <v>910</v>
      </c>
      <c r="L597" s="174">
        <f t="shared" si="32"/>
        <v>44</v>
      </c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 spans="1:26">
      <c r="A598" s="133">
        <v>176</v>
      </c>
      <c r="B598" s="128" t="s">
        <v>355</v>
      </c>
      <c r="C598" s="128" t="s">
        <v>356</v>
      </c>
      <c r="D598" s="133" t="s">
        <v>155</v>
      </c>
      <c r="E598" s="133" t="s">
        <v>87</v>
      </c>
      <c r="F598" s="133" t="s">
        <v>88</v>
      </c>
      <c r="G598" s="169">
        <v>27223</v>
      </c>
      <c r="H598" s="128" t="s">
        <v>89</v>
      </c>
      <c r="I598" s="170">
        <v>7.1296296296296307E-3</v>
      </c>
      <c r="J598" s="174">
        <f t="shared" si="30"/>
        <v>616</v>
      </c>
      <c r="K598" s="174">
        <f t="shared" si="31"/>
        <v>620</v>
      </c>
      <c r="L598" s="174">
        <f t="shared" si="32"/>
        <v>65</v>
      </c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 spans="1:26">
      <c r="A599" s="133">
        <v>177</v>
      </c>
      <c r="B599" s="128" t="s">
        <v>357</v>
      </c>
      <c r="C599" s="128" t="s">
        <v>358</v>
      </c>
      <c r="D599" s="133" t="s">
        <v>151</v>
      </c>
      <c r="E599" s="133" t="s">
        <v>87</v>
      </c>
      <c r="F599" s="133" t="s">
        <v>102</v>
      </c>
      <c r="G599" s="169">
        <v>27698</v>
      </c>
      <c r="H599" s="128" t="s">
        <v>109</v>
      </c>
      <c r="I599" s="170">
        <v>6.0185185185185177E-3</v>
      </c>
      <c r="J599" s="174">
        <f t="shared" si="30"/>
        <v>520</v>
      </c>
      <c r="K599" s="174">
        <f t="shared" si="31"/>
        <v>520</v>
      </c>
      <c r="L599" s="174">
        <f t="shared" si="32"/>
        <v>77</v>
      </c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 spans="1:26">
      <c r="A600" s="133">
        <v>178</v>
      </c>
      <c r="B600" s="128" t="s">
        <v>359</v>
      </c>
      <c r="C600" s="128" t="s">
        <v>343</v>
      </c>
      <c r="D600" s="133" t="s">
        <v>112</v>
      </c>
      <c r="E600" s="133" t="s">
        <v>96</v>
      </c>
      <c r="F600" s="133" t="s">
        <v>102</v>
      </c>
      <c r="G600" s="169">
        <v>28246</v>
      </c>
      <c r="H600" s="128" t="s">
        <v>92</v>
      </c>
      <c r="I600" s="170">
        <v>7.5810185185185182E-3</v>
      </c>
      <c r="J600" s="174">
        <f t="shared" ref="J600:J615" si="33">HOUR(I600)*3600+MINUTE(I600)*60+SECOND(I600)</f>
        <v>655</v>
      </c>
      <c r="K600" s="174">
        <f t="shared" ref="K600:K615" si="34">ROUND(J600,-1)</f>
        <v>660</v>
      </c>
      <c r="L600" s="174">
        <f t="shared" ref="L600:L615" si="35">ROUND(40000/K600,0)</f>
        <v>61</v>
      </c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 spans="1:26">
      <c r="A601" s="133">
        <v>179</v>
      </c>
      <c r="B601" s="128" t="s">
        <v>360</v>
      </c>
      <c r="C601" s="128" t="s">
        <v>361</v>
      </c>
      <c r="D601" s="133" t="s">
        <v>184</v>
      </c>
      <c r="E601" s="133" t="s">
        <v>96</v>
      </c>
      <c r="F601" s="133" t="s">
        <v>102</v>
      </c>
      <c r="G601" s="169">
        <v>28406</v>
      </c>
      <c r="H601" s="128" t="s">
        <v>127</v>
      </c>
      <c r="I601" s="170">
        <v>8.4375000000000006E-3</v>
      </c>
      <c r="J601" s="174">
        <f t="shared" si="33"/>
        <v>729</v>
      </c>
      <c r="K601" s="174">
        <f t="shared" si="34"/>
        <v>730</v>
      </c>
      <c r="L601" s="174">
        <f t="shared" si="35"/>
        <v>55</v>
      </c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 spans="1:26">
      <c r="A602" s="133">
        <v>180</v>
      </c>
      <c r="B602" s="128" t="s">
        <v>362</v>
      </c>
      <c r="C602" s="128" t="s">
        <v>363</v>
      </c>
      <c r="D602" s="133" t="s">
        <v>155</v>
      </c>
      <c r="E602" s="133" t="s">
        <v>87</v>
      </c>
      <c r="F602" s="133" t="s">
        <v>88</v>
      </c>
      <c r="G602" s="169">
        <v>27710</v>
      </c>
      <c r="H602" s="128" t="s">
        <v>89</v>
      </c>
      <c r="I602" s="170">
        <v>5.6481481481481478E-3</v>
      </c>
      <c r="J602" s="174">
        <f t="shared" si="33"/>
        <v>488</v>
      </c>
      <c r="K602" s="174">
        <f t="shared" si="34"/>
        <v>490</v>
      </c>
      <c r="L602" s="174">
        <f t="shared" si="35"/>
        <v>82</v>
      </c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 spans="1:26">
      <c r="A603" s="133">
        <v>181</v>
      </c>
      <c r="B603" s="128" t="s">
        <v>364</v>
      </c>
      <c r="C603" s="128" t="s">
        <v>230</v>
      </c>
      <c r="D603" s="133" t="s">
        <v>95</v>
      </c>
      <c r="E603" s="133" t="s">
        <v>96</v>
      </c>
      <c r="F603" s="133" t="s">
        <v>102</v>
      </c>
      <c r="G603" s="169">
        <v>27858</v>
      </c>
      <c r="H603" s="128" t="s">
        <v>97</v>
      </c>
      <c r="I603" s="170">
        <v>1.1145833333333334E-2</v>
      </c>
      <c r="J603" s="174">
        <f t="shared" si="33"/>
        <v>963</v>
      </c>
      <c r="K603" s="174">
        <f t="shared" si="34"/>
        <v>960</v>
      </c>
      <c r="L603" s="174">
        <f t="shared" si="35"/>
        <v>42</v>
      </c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 spans="1:26">
      <c r="A604" s="133">
        <v>182</v>
      </c>
      <c r="B604" s="128" t="s">
        <v>365</v>
      </c>
      <c r="C604" s="128" t="s">
        <v>366</v>
      </c>
      <c r="D604" s="133" t="s">
        <v>95</v>
      </c>
      <c r="E604" s="133" t="s">
        <v>96</v>
      </c>
      <c r="F604" s="133" t="s">
        <v>88</v>
      </c>
      <c r="G604" s="169">
        <v>27589</v>
      </c>
      <c r="H604" s="128" t="s">
        <v>97</v>
      </c>
      <c r="I604" s="170">
        <v>8.7500000000000008E-3</v>
      </c>
      <c r="J604" s="174">
        <f t="shared" si="33"/>
        <v>756</v>
      </c>
      <c r="K604" s="174">
        <f t="shared" si="34"/>
        <v>760</v>
      </c>
      <c r="L604" s="174">
        <f t="shared" si="35"/>
        <v>53</v>
      </c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 spans="1:26">
      <c r="A605" s="133">
        <v>183</v>
      </c>
      <c r="B605" s="128" t="s">
        <v>367</v>
      </c>
      <c r="C605" s="128" t="s">
        <v>309</v>
      </c>
      <c r="D605" s="133" t="s">
        <v>116</v>
      </c>
      <c r="E605" s="133" t="s">
        <v>87</v>
      </c>
      <c r="F605" s="133" t="s">
        <v>102</v>
      </c>
      <c r="G605" s="169">
        <v>27395</v>
      </c>
      <c r="H605" s="128" t="s">
        <v>89</v>
      </c>
      <c r="I605" s="170">
        <v>8.3333333333333332E-3</v>
      </c>
      <c r="J605" s="174">
        <f t="shared" si="33"/>
        <v>720</v>
      </c>
      <c r="K605" s="174">
        <f t="shared" si="34"/>
        <v>720</v>
      </c>
      <c r="L605" s="174">
        <f t="shared" si="35"/>
        <v>56</v>
      </c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 spans="1:26">
      <c r="A606" s="133">
        <v>184</v>
      </c>
      <c r="B606" s="128" t="s">
        <v>367</v>
      </c>
      <c r="C606" s="128" t="s">
        <v>120</v>
      </c>
      <c r="D606" s="133" t="s">
        <v>91</v>
      </c>
      <c r="E606" s="133" t="s">
        <v>87</v>
      </c>
      <c r="F606" s="133" t="s">
        <v>88</v>
      </c>
      <c r="G606" s="169">
        <v>27783</v>
      </c>
      <c r="H606" s="128" t="s">
        <v>92</v>
      </c>
      <c r="I606" s="170">
        <v>8.3912037037037045E-3</v>
      </c>
      <c r="J606" s="174">
        <f t="shared" si="33"/>
        <v>725</v>
      </c>
      <c r="K606" s="174">
        <f t="shared" si="34"/>
        <v>730</v>
      </c>
      <c r="L606" s="174">
        <f t="shared" si="35"/>
        <v>55</v>
      </c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 spans="1:26">
      <c r="A607" s="133">
        <v>185</v>
      </c>
      <c r="B607" s="128" t="s">
        <v>367</v>
      </c>
      <c r="C607" s="128" t="s">
        <v>217</v>
      </c>
      <c r="D607" s="133" t="s">
        <v>105</v>
      </c>
      <c r="E607" s="133" t="s">
        <v>96</v>
      </c>
      <c r="F607" s="133" t="s">
        <v>102</v>
      </c>
      <c r="G607" s="169">
        <v>28470</v>
      </c>
      <c r="H607" s="128" t="s">
        <v>92</v>
      </c>
      <c r="I607" s="170">
        <v>1.40625E-2</v>
      </c>
      <c r="J607" s="174">
        <f t="shared" si="33"/>
        <v>1215</v>
      </c>
      <c r="K607" s="174">
        <f t="shared" si="34"/>
        <v>1220</v>
      </c>
      <c r="L607" s="174">
        <f t="shared" si="35"/>
        <v>33</v>
      </c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 spans="1:26">
      <c r="A608" s="133">
        <v>186</v>
      </c>
      <c r="B608" s="128" t="s">
        <v>368</v>
      </c>
      <c r="C608" s="128" t="s">
        <v>369</v>
      </c>
      <c r="D608" s="133" t="s">
        <v>95</v>
      </c>
      <c r="E608" s="133" t="s">
        <v>96</v>
      </c>
      <c r="F608" s="133" t="s">
        <v>102</v>
      </c>
      <c r="G608" s="169">
        <v>27784</v>
      </c>
      <c r="H608" s="128" t="s">
        <v>97</v>
      </c>
      <c r="I608" s="170">
        <v>9.3171296296296283E-3</v>
      </c>
      <c r="J608" s="174">
        <f t="shared" si="33"/>
        <v>805</v>
      </c>
      <c r="K608" s="174">
        <f t="shared" si="34"/>
        <v>810</v>
      </c>
      <c r="L608" s="174">
        <f t="shared" si="35"/>
        <v>49</v>
      </c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 spans="1:26">
      <c r="A609" s="133">
        <v>187</v>
      </c>
      <c r="B609" s="128" t="s">
        <v>370</v>
      </c>
      <c r="C609" s="128" t="s">
        <v>90</v>
      </c>
      <c r="D609" s="133" t="s">
        <v>151</v>
      </c>
      <c r="E609" s="133" t="s">
        <v>87</v>
      </c>
      <c r="F609" s="133" t="s">
        <v>88</v>
      </c>
      <c r="G609" s="169">
        <v>27310</v>
      </c>
      <c r="H609" s="128" t="s">
        <v>109</v>
      </c>
      <c r="I609" s="170">
        <v>6.4236111111111117E-3</v>
      </c>
      <c r="J609" s="174">
        <f t="shared" si="33"/>
        <v>555</v>
      </c>
      <c r="K609" s="174">
        <f t="shared" si="34"/>
        <v>560</v>
      </c>
      <c r="L609" s="174">
        <f t="shared" si="35"/>
        <v>71</v>
      </c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 spans="1:26">
      <c r="A610" s="133">
        <v>188</v>
      </c>
      <c r="B610" s="128" t="s">
        <v>370</v>
      </c>
      <c r="C610" s="128" t="s">
        <v>371</v>
      </c>
      <c r="D610" s="133" t="s">
        <v>116</v>
      </c>
      <c r="E610" s="133" t="s">
        <v>87</v>
      </c>
      <c r="F610" s="133" t="s">
        <v>102</v>
      </c>
      <c r="G610" s="169">
        <v>27168</v>
      </c>
      <c r="H610" s="128" t="s">
        <v>89</v>
      </c>
      <c r="I610" s="170">
        <v>1.3194444444444444E-2</v>
      </c>
      <c r="J610" s="174">
        <f t="shared" si="33"/>
        <v>1140</v>
      </c>
      <c r="K610" s="174">
        <f t="shared" si="34"/>
        <v>1140</v>
      </c>
      <c r="L610" s="174">
        <f t="shared" si="35"/>
        <v>35</v>
      </c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 spans="1:26">
      <c r="A611" s="133">
        <v>189</v>
      </c>
      <c r="B611" s="128" t="s">
        <v>370</v>
      </c>
      <c r="C611" s="128" t="s">
        <v>242</v>
      </c>
      <c r="D611" s="133" t="s">
        <v>184</v>
      </c>
      <c r="E611" s="133" t="s">
        <v>96</v>
      </c>
      <c r="F611" s="133" t="s">
        <v>88</v>
      </c>
      <c r="G611" s="169">
        <v>28241</v>
      </c>
      <c r="H611" s="128" t="s">
        <v>127</v>
      </c>
      <c r="I611" s="170">
        <v>6.1805555555555563E-3</v>
      </c>
      <c r="J611" s="174">
        <f t="shared" si="33"/>
        <v>534</v>
      </c>
      <c r="K611" s="174">
        <f t="shared" si="34"/>
        <v>530</v>
      </c>
      <c r="L611" s="174">
        <f t="shared" si="35"/>
        <v>75</v>
      </c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 spans="1:26">
      <c r="A612" s="133">
        <v>190</v>
      </c>
      <c r="B612" s="128" t="s">
        <v>372</v>
      </c>
      <c r="C612" s="128" t="s">
        <v>373</v>
      </c>
      <c r="D612" s="133" t="s">
        <v>123</v>
      </c>
      <c r="E612" s="133" t="s">
        <v>101</v>
      </c>
      <c r="F612" s="133" t="s">
        <v>102</v>
      </c>
      <c r="G612" s="169">
        <v>27519</v>
      </c>
      <c r="H612" s="128" t="s">
        <v>109</v>
      </c>
      <c r="I612" s="170">
        <v>1.7766203703703704E-2</v>
      </c>
      <c r="J612" s="174">
        <f t="shared" si="33"/>
        <v>1535</v>
      </c>
      <c r="K612" s="174">
        <f t="shared" si="34"/>
        <v>1540</v>
      </c>
      <c r="L612" s="174">
        <f t="shared" si="35"/>
        <v>26</v>
      </c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 spans="1:26">
      <c r="A613" s="133">
        <v>191</v>
      </c>
      <c r="B613" s="128" t="s">
        <v>374</v>
      </c>
      <c r="C613" s="128" t="s">
        <v>375</v>
      </c>
      <c r="D613" s="133" t="s">
        <v>184</v>
      </c>
      <c r="E613" s="133" t="s">
        <v>96</v>
      </c>
      <c r="F613" s="133" t="s">
        <v>102</v>
      </c>
      <c r="G613" s="169">
        <v>27978</v>
      </c>
      <c r="H613" s="128" t="s">
        <v>127</v>
      </c>
      <c r="I613" s="170">
        <v>1.0231481481481482E-2</v>
      </c>
      <c r="J613" s="174">
        <f t="shared" si="33"/>
        <v>884</v>
      </c>
      <c r="K613" s="174">
        <f t="shared" si="34"/>
        <v>880</v>
      </c>
      <c r="L613" s="174">
        <f t="shared" si="35"/>
        <v>45</v>
      </c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 spans="1:26">
      <c r="A614" s="133">
        <v>192</v>
      </c>
      <c r="B614" s="128" t="s">
        <v>376</v>
      </c>
      <c r="C614" s="128" t="s">
        <v>377</v>
      </c>
      <c r="D614" s="133" t="s">
        <v>112</v>
      </c>
      <c r="E614" s="133" t="s">
        <v>96</v>
      </c>
      <c r="F614" s="133" t="s">
        <v>88</v>
      </c>
      <c r="G614" s="169">
        <v>27832</v>
      </c>
      <c r="H614" s="128" t="s">
        <v>92</v>
      </c>
      <c r="I614" s="170">
        <v>6.7361111111111103E-3</v>
      </c>
      <c r="J614" s="174">
        <f t="shared" si="33"/>
        <v>582</v>
      </c>
      <c r="K614" s="174">
        <f t="shared" si="34"/>
        <v>580</v>
      </c>
      <c r="L614" s="174">
        <f t="shared" si="35"/>
        <v>69</v>
      </c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 spans="1:26">
      <c r="A615" s="133">
        <v>193</v>
      </c>
      <c r="B615" s="128" t="s">
        <v>378</v>
      </c>
      <c r="C615" s="128" t="s">
        <v>162</v>
      </c>
      <c r="D615" s="133" t="s">
        <v>91</v>
      </c>
      <c r="E615" s="133" t="s">
        <v>87</v>
      </c>
      <c r="F615" s="133" t="s">
        <v>88</v>
      </c>
      <c r="G615" s="169">
        <v>27799</v>
      </c>
      <c r="H615" s="128" t="s">
        <v>92</v>
      </c>
      <c r="I615" s="170">
        <v>7.9861111111111122E-3</v>
      </c>
      <c r="J615" s="174">
        <f t="shared" si="33"/>
        <v>690</v>
      </c>
      <c r="K615" s="174">
        <f t="shared" si="34"/>
        <v>690</v>
      </c>
      <c r="L615" s="174">
        <f t="shared" si="35"/>
        <v>58</v>
      </c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 spans="1:26">
      <c r="A616" s="133">
        <v>194</v>
      </c>
      <c r="B616" s="128" t="s">
        <v>378</v>
      </c>
      <c r="C616" s="128" t="s">
        <v>379</v>
      </c>
      <c r="D616" s="133" t="s">
        <v>91</v>
      </c>
      <c r="E616" s="133" t="s">
        <v>87</v>
      </c>
      <c r="F616" s="133" t="s">
        <v>102</v>
      </c>
      <c r="G616" s="169">
        <v>27802</v>
      </c>
      <c r="H616" s="128" t="s">
        <v>92</v>
      </c>
      <c r="I616" s="170">
        <v>8.9467592592592585E-3</v>
      </c>
      <c r="J616" s="174">
        <f t="shared" ref="J616:J631" si="36">HOUR(I616)*3600+MINUTE(I616)*60+SECOND(I616)</f>
        <v>773</v>
      </c>
      <c r="K616" s="174">
        <f t="shared" ref="K616:K631" si="37">ROUND(J616,-1)</f>
        <v>770</v>
      </c>
      <c r="L616" s="174">
        <f t="shared" ref="L616:L631" si="38">ROUND(40000/K616,0)</f>
        <v>52</v>
      </c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 spans="1:26">
      <c r="A617" s="133">
        <v>195</v>
      </c>
      <c r="B617" s="128" t="s">
        <v>380</v>
      </c>
      <c r="C617" s="128" t="s">
        <v>120</v>
      </c>
      <c r="D617" s="133" t="s">
        <v>116</v>
      </c>
      <c r="E617" s="133" t="s">
        <v>87</v>
      </c>
      <c r="F617" s="133" t="s">
        <v>88</v>
      </c>
      <c r="G617" s="169">
        <v>27383</v>
      </c>
      <c r="H617" s="128" t="s">
        <v>89</v>
      </c>
      <c r="I617" s="170">
        <v>7.1527777777777787E-3</v>
      </c>
      <c r="J617" s="174">
        <f t="shared" si="36"/>
        <v>618</v>
      </c>
      <c r="K617" s="174">
        <f t="shared" si="37"/>
        <v>620</v>
      </c>
      <c r="L617" s="174">
        <f t="shared" si="38"/>
        <v>65</v>
      </c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 spans="1:26">
      <c r="A618" s="133">
        <v>196</v>
      </c>
      <c r="B618" s="128" t="s">
        <v>380</v>
      </c>
      <c r="C618" s="128" t="s">
        <v>162</v>
      </c>
      <c r="D618" s="133" t="s">
        <v>141</v>
      </c>
      <c r="E618" s="133" t="s">
        <v>87</v>
      </c>
      <c r="F618" s="133" t="s">
        <v>88</v>
      </c>
      <c r="G618" s="169">
        <v>27602</v>
      </c>
      <c r="H618" s="128" t="s">
        <v>92</v>
      </c>
      <c r="I618" s="170">
        <v>9.780092592592592E-3</v>
      </c>
      <c r="J618" s="174">
        <f t="shared" si="36"/>
        <v>845</v>
      </c>
      <c r="K618" s="174">
        <f t="shared" si="37"/>
        <v>850</v>
      </c>
      <c r="L618" s="174">
        <f t="shared" si="38"/>
        <v>47</v>
      </c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 spans="1:26">
      <c r="A619" s="133">
        <v>197</v>
      </c>
      <c r="B619" s="128" t="s">
        <v>381</v>
      </c>
      <c r="C619" s="128" t="s">
        <v>382</v>
      </c>
      <c r="D619" s="133" t="s">
        <v>86</v>
      </c>
      <c r="E619" s="133" t="s">
        <v>87</v>
      </c>
      <c r="F619" s="133" t="s">
        <v>102</v>
      </c>
      <c r="G619" s="169">
        <v>28070</v>
      </c>
      <c r="H619" s="128" t="s">
        <v>89</v>
      </c>
      <c r="I619" s="170">
        <v>9.3749999999999997E-3</v>
      </c>
      <c r="J619" s="174">
        <f t="shared" si="36"/>
        <v>810</v>
      </c>
      <c r="K619" s="174">
        <f t="shared" si="37"/>
        <v>810</v>
      </c>
      <c r="L619" s="174">
        <f t="shared" si="38"/>
        <v>49</v>
      </c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 spans="1:26">
      <c r="A620" s="133">
        <v>198</v>
      </c>
      <c r="B620" s="128" t="s">
        <v>383</v>
      </c>
      <c r="C620" s="128" t="s">
        <v>384</v>
      </c>
      <c r="D620" s="133" t="s">
        <v>134</v>
      </c>
      <c r="E620" s="133" t="s">
        <v>87</v>
      </c>
      <c r="F620" s="133" t="s">
        <v>102</v>
      </c>
      <c r="G620" s="169">
        <v>27762</v>
      </c>
      <c r="H620" s="128" t="s">
        <v>127</v>
      </c>
      <c r="I620" s="170">
        <v>1.8749999999999999E-2</v>
      </c>
      <c r="J620" s="174">
        <f t="shared" si="36"/>
        <v>1620</v>
      </c>
      <c r="K620" s="174">
        <f t="shared" si="37"/>
        <v>1620</v>
      </c>
      <c r="L620" s="174">
        <f t="shared" si="38"/>
        <v>25</v>
      </c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 spans="1:26">
      <c r="A621" s="133">
        <v>199</v>
      </c>
      <c r="B621" s="128" t="s">
        <v>385</v>
      </c>
      <c r="C621" s="128" t="s">
        <v>192</v>
      </c>
      <c r="D621" s="133" t="s">
        <v>108</v>
      </c>
      <c r="E621" s="133" t="s">
        <v>87</v>
      </c>
      <c r="F621" s="133" t="s">
        <v>102</v>
      </c>
      <c r="G621" s="169">
        <v>27489</v>
      </c>
      <c r="H621" s="128" t="s">
        <v>109</v>
      </c>
      <c r="I621" s="170">
        <v>1.0416666666666666E-2</v>
      </c>
      <c r="J621" s="174">
        <f t="shared" si="36"/>
        <v>900</v>
      </c>
      <c r="K621" s="174">
        <f t="shared" si="37"/>
        <v>900</v>
      </c>
      <c r="L621" s="174">
        <f t="shared" si="38"/>
        <v>44</v>
      </c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 spans="1:26">
      <c r="A622" s="133">
        <v>200</v>
      </c>
      <c r="B622" s="128" t="s">
        <v>386</v>
      </c>
      <c r="C622" s="128" t="s">
        <v>170</v>
      </c>
      <c r="D622" s="133" t="s">
        <v>136</v>
      </c>
      <c r="E622" s="133" t="s">
        <v>87</v>
      </c>
      <c r="F622" s="133" t="s">
        <v>88</v>
      </c>
      <c r="G622" s="169">
        <v>27599</v>
      </c>
      <c r="H622" s="128" t="s">
        <v>127</v>
      </c>
      <c r="I622" s="170">
        <v>5.9606481481481489E-3</v>
      </c>
      <c r="J622" s="174">
        <f t="shared" si="36"/>
        <v>515</v>
      </c>
      <c r="K622" s="174">
        <f t="shared" si="37"/>
        <v>520</v>
      </c>
      <c r="L622" s="174">
        <f t="shared" si="38"/>
        <v>77</v>
      </c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 spans="1:26">
      <c r="A623" s="133">
        <v>201</v>
      </c>
      <c r="B623" s="128" t="s">
        <v>387</v>
      </c>
      <c r="C623" s="128" t="s">
        <v>160</v>
      </c>
      <c r="D623" s="133" t="s">
        <v>126</v>
      </c>
      <c r="E623" s="133" t="s">
        <v>87</v>
      </c>
      <c r="F623" s="133" t="s">
        <v>102</v>
      </c>
      <c r="G623" s="169">
        <v>28020</v>
      </c>
      <c r="H623" s="128" t="s">
        <v>127</v>
      </c>
      <c r="I623" s="170">
        <v>8.4953703703703701E-3</v>
      </c>
      <c r="J623" s="174">
        <f t="shared" si="36"/>
        <v>734</v>
      </c>
      <c r="K623" s="174">
        <f t="shared" si="37"/>
        <v>730</v>
      </c>
      <c r="L623" s="174">
        <f t="shared" si="38"/>
        <v>55</v>
      </c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 spans="1:26">
      <c r="A624" s="133">
        <v>202</v>
      </c>
      <c r="B624" s="128" t="s">
        <v>388</v>
      </c>
      <c r="C624" s="128" t="s">
        <v>389</v>
      </c>
      <c r="D624" s="133" t="s">
        <v>100</v>
      </c>
      <c r="E624" s="133" t="s">
        <v>101</v>
      </c>
      <c r="F624" s="133" t="s">
        <v>88</v>
      </c>
      <c r="G624" s="169">
        <v>28287</v>
      </c>
      <c r="H624" s="128" t="s">
        <v>89</v>
      </c>
      <c r="I624" s="170">
        <v>6.4814814814814813E-3</v>
      </c>
      <c r="J624" s="174">
        <f t="shared" si="36"/>
        <v>560</v>
      </c>
      <c r="K624" s="174">
        <f t="shared" si="37"/>
        <v>560</v>
      </c>
      <c r="L624" s="174">
        <f t="shared" si="38"/>
        <v>71</v>
      </c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 spans="1:26">
      <c r="A625" s="133">
        <v>203</v>
      </c>
      <c r="B625" s="128" t="s">
        <v>390</v>
      </c>
      <c r="C625" s="128" t="s">
        <v>391</v>
      </c>
      <c r="D625" s="133" t="s">
        <v>116</v>
      </c>
      <c r="E625" s="133" t="s">
        <v>87</v>
      </c>
      <c r="F625" s="133" t="s">
        <v>102</v>
      </c>
      <c r="G625" s="169">
        <v>27361</v>
      </c>
      <c r="H625" s="128" t="s">
        <v>89</v>
      </c>
      <c r="I625" s="170">
        <v>1.4988425925925926E-2</v>
      </c>
      <c r="J625" s="174">
        <f t="shared" si="36"/>
        <v>1295</v>
      </c>
      <c r="K625" s="174">
        <f t="shared" si="37"/>
        <v>1300</v>
      </c>
      <c r="L625" s="174">
        <f t="shared" si="38"/>
        <v>31</v>
      </c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 spans="1:26">
      <c r="A626" s="133">
        <v>204</v>
      </c>
      <c r="B626" s="128" t="s">
        <v>392</v>
      </c>
      <c r="C626" s="128" t="s">
        <v>345</v>
      </c>
      <c r="D626" s="133" t="s">
        <v>141</v>
      </c>
      <c r="E626" s="133" t="s">
        <v>87</v>
      </c>
      <c r="F626" s="133" t="s">
        <v>88</v>
      </c>
      <c r="G626" s="169">
        <v>27646</v>
      </c>
      <c r="H626" s="128" t="s">
        <v>92</v>
      </c>
      <c r="I626" s="170">
        <v>7.6041666666666662E-3</v>
      </c>
      <c r="J626" s="174">
        <f t="shared" si="36"/>
        <v>657</v>
      </c>
      <c r="K626" s="174">
        <f t="shared" si="37"/>
        <v>660</v>
      </c>
      <c r="L626" s="174">
        <f t="shared" si="38"/>
        <v>61</v>
      </c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 spans="1:26">
      <c r="A627" s="133">
        <v>205</v>
      </c>
      <c r="B627" s="128" t="s">
        <v>393</v>
      </c>
      <c r="C627" s="128" t="s">
        <v>394</v>
      </c>
      <c r="D627" s="133" t="s">
        <v>155</v>
      </c>
      <c r="E627" s="133" t="s">
        <v>87</v>
      </c>
      <c r="F627" s="133" t="s">
        <v>102</v>
      </c>
      <c r="G627" s="169">
        <v>27910</v>
      </c>
      <c r="H627" s="128" t="s">
        <v>89</v>
      </c>
      <c r="I627" s="170">
        <v>8.9699074074074073E-3</v>
      </c>
      <c r="J627" s="174">
        <f t="shared" si="36"/>
        <v>775</v>
      </c>
      <c r="K627" s="174">
        <f t="shared" si="37"/>
        <v>780</v>
      </c>
      <c r="L627" s="174">
        <f t="shared" si="38"/>
        <v>51</v>
      </c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 spans="1:26">
      <c r="A628" s="133">
        <v>206</v>
      </c>
      <c r="B628" s="128" t="s">
        <v>395</v>
      </c>
      <c r="C628" s="128" t="s">
        <v>162</v>
      </c>
      <c r="D628" s="133" t="s">
        <v>155</v>
      </c>
      <c r="E628" s="133" t="s">
        <v>87</v>
      </c>
      <c r="F628" s="133" t="s">
        <v>88</v>
      </c>
      <c r="G628" s="169">
        <v>28022</v>
      </c>
      <c r="H628" s="128" t="s">
        <v>89</v>
      </c>
      <c r="I628" s="170">
        <v>6.4583333333333333E-3</v>
      </c>
      <c r="J628" s="174">
        <f t="shared" si="36"/>
        <v>558</v>
      </c>
      <c r="K628" s="174">
        <f t="shared" si="37"/>
        <v>560</v>
      </c>
      <c r="L628" s="174">
        <f t="shared" si="38"/>
        <v>71</v>
      </c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 spans="1:26">
      <c r="A629" s="133">
        <v>207</v>
      </c>
      <c r="B629" s="128" t="s">
        <v>396</v>
      </c>
      <c r="C629" s="128" t="s">
        <v>341</v>
      </c>
      <c r="D629" s="133" t="s">
        <v>184</v>
      </c>
      <c r="E629" s="133" t="s">
        <v>96</v>
      </c>
      <c r="F629" s="133" t="s">
        <v>102</v>
      </c>
      <c r="G629" s="169">
        <v>28394</v>
      </c>
      <c r="H629" s="128" t="s">
        <v>127</v>
      </c>
      <c r="I629" s="170">
        <v>8.0439814814814818E-3</v>
      </c>
      <c r="J629" s="174">
        <f t="shared" si="36"/>
        <v>695</v>
      </c>
      <c r="K629" s="174">
        <f t="shared" si="37"/>
        <v>700</v>
      </c>
      <c r="L629" s="174">
        <f t="shared" si="38"/>
        <v>57</v>
      </c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 spans="1:26">
      <c r="A630" s="133">
        <v>208</v>
      </c>
      <c r="B630" s="128" t="s">
        <v>397</v>
      </c>
      <c r="C630" s="128" t="s">
        <v>398</v>
      </c>
      <c r="D630" s="133" t="s">
        <v>134</v>
      </c>
      <c r="E630" s="133" t="s">
        <v>87</v>
      </c>
      <c r="F630" s="133" t="s">
        <v>102</v>
      </c>
      <c r="G630" s="169">
        <v>27534</v>
      </c>
      <c r="H630" s="128" t="s">
        <v>127</v>
      </c>
      <c r="I630" s="170">
        <v>8.9236111111111113E-3</v>
      </c>
      <c r="J630" s="174">
        <f t="shared" si="36"/>
        <v>771</v>
      </c>
      <c r="K630" s="174">
        <f t="shared" si="37"/>
        <v>770</v>
      </c>
      <c r="L630" s="174">
        <f t="shared" si="38"/>
        <v>52</v>
      </c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 spans="1:26">
      <c r="A631" s="133">
        <v>209</v>
      </c>
      <c r="B631" s="128" t="s">
        <v>399</v>
      </c>
      <c r="C631" s="128" t="s">
        <v>173</v>
      </c>
      <c r="D631" s="133" t="s">
        <v>134</v>
      </c>
      <c r="E631" s="133" t="s">
        <v>87</v>
      </c>
      <c r="F631" s="133" t="s">
        <v>102</v>
      </c>
      <c r="G631" s="169">
        <v>27375</v>
      </c>
      <c r="H631" s="128" t="s">
        <v>127</v>
      </c>
      <c r="I631" s="170">
        <v>9.0856481481481483E-3</v>
      </c>
      <c r="J631" s="174">
        <f t="shared" si="36"/>
        <v>785</v>
      </c>
      <c r="K631" s="174">
        <f t="shared" si="37"/>
        <v>790</v>
      </c>
      <c r="L631" s="174">
        <f t="shared" si="38"/>
        <v>51</v>
      </c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 spans="1:26">
      <c r="A632" s="133">
        <v>210</v>
      </c>
      <c r="B632" s="128" t="s">
        <v>400</v>
      </c>
      <c r="C632" s="128" t="s">
        <v>215</v>
      </c>
      <c r="D632" s="133" t="s">
        <v>91</v>
      </c>
      <c r="E632" s="133" t="s">
        <v>87</v>
      </c>
      <c r="F632" s="133" t="s">
        <v>102</v>
      </c>
      <c r="G632" s="169">
        <v>27661</v>
      </c>
      <c r="H632" s="128" t="s">
        <v>92</v>
      </c>
      <c r="I632" s="170">
        <v>1.2037037037037035E-2</v>
      </c>
      <c r="J632" s="174">
        <f t="shared" ref="J632:J647" si="39">HOUR(I632)*3600+MINUTE(I632)*60+SECOND(I632)</f>
        <v>1040</v>
      </c>
      <c r="K632" s="174">
        <f t="shared" ref="K632:K647" si="40">ROUND(J632,-1)</f>
        <v>1040</v>
      </c>
      <c r="L632" s="174">
        <f t="shared" ref="L632:L647" si="41">ROUND(40000/K632,0)</f>
        <v>38</v>
      </c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 spans="1:26">
      <c r="A633" s="133">
        <v>211</v>
      </c>
      <c r="B633" s="128" t="s">
        <v>400</v>
      </c>
      <c r="C633" s="128" t="s">
        <v>118</v>
      </c>
      <c r="D633" s="133" t="s">
        <v>105</v>
      </c>
      <c r="E633" s="133" t="s">
        <v>96</v>
      </c>
      <c r="F633" s="133" t="s">
        <v>102</v>
      </c>
      <c r="G633" s="169">
        <v>27778</v>
      </c>
      <c r="H633" s="128" t="s">
        <v>92</v>
      </c>
      <c r="I633" s="170">
        <v>1.40625E-2</v>
      </c>
      <c r="J633" s="174">
        <f t="shared" si="39"/>
        <v>1215</v>
      </c>
      <c r="K633" s="174">
        <f t="shared" si="40"/>
        <v>1220</v>
      </c>
      <c r="L633" s="174">
        <f t="shared" si="41"/>
        <v>33</v>
      </c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 spans="1:26">
      <c r="A634" s="133">
        <v>212</v>
      </c>
      <c r="B634" s="128" t="s">
        <v>400</v>
      </c>
      <c r="C634" s="128" t="s">
        <v>181</v>
      </c>
      <c r="D634" s="133" t="s">
        <v>91</v>
      </c>
      <c r="E634" s="133" t="s">
        <v>87</v>
      </c>
      <c r="F634" s="133" t="s">
        <v>102</v>
      </c>
      <c r="G634" s="169">
        <v>27774</v>
      </c>
      <c r="H634" s="128" t="s">
        <v>92</v>
      </c>
      <c r="I634" s="170">
        <v>8.8773148148148153E-3</v>
      </c>
      <c r="J634" s="174">
        <f t="shared" si="39"/>
        <v>767</v>
      </c>
      <c r="K634" s="174">
        <f t="shared" si="40"/>
        <v>770</v>
      </c>
      <c r="L634" s="174">
        <f t="shared" si="41"/>
        <v>52</v>
      </c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 spans="1:26">
      <c r="A635" s="133">
        <v>213</v>
      </c>
      <c r="B635" s="128" t="s">
        <v>401</v>
      </c>
      <c r="C635" s="128" t="s">
        <v>286</v>
      </c>
      <c r="D635" s="133" t="s">
        <v>100</v>
      </c>
      <c r="E635" s="133" t="s">
        <v>101</v>
      </c>
      <c r="F635" s="133" t="s">
        <v>102</v>
      </c>
      <c r="G635" s="169">
        <v>28379</v>
      </c>
      <c r="H635" s="128" t="s">
        <v>89</v>
      </c>
      <c r="I635" s="170">
        <v>7.5694444444444446E-3</v>
      </c>
      <c r="J635" s="174">
        <f t="shared" si="39"/>
        <v>654</v>
      </c>
      <c r="K635" s="174">
        <f t="shared" si="40"/>
        <v>650</v>
      </c>
      <c r="L635" s="174">
        <f t="shared" si="41"/>
        <v>62</v>
      </c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 spans="1:26">
      <c r="A636" s="133">
        <v>214</v>
      </c>
      <c r="B636" s="128" t="s">
        <v>402</v>
      </c>
      <c r="C636" s="128" t="s">
        <v>403</v>
      </c>
      <c r="D636" s="133" t="s">
        <v>136</v>
      </c>
      <c r="E636" s="133" t="s">
        <v>87</v>
      </c>
      <c r="F636" s="133" t="s">
        <v>102</v>
      </c>
      <c r="G636" s="169">
        <v>27521</v>
      </c>
      <c r="H636" s="128" t="s">
        <v>127</v>
      </c>
      <c r="I636" s="170">
        <v>9.0277777777777787E-3</v>
      </c>
      <c r="J636" s="174">
        <f t="shared" si="39"/>
        <v>780</v>
      </c>
      <c r="K636" s="174">
        <f t="shared" si="40"/>
        <v>780</v>
      </c>
      <c r="L636" s="174">
        <f t="shared" si="41"/>
        <v>51</v>
      </c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 spans="1:26">
      <c r="A637" s="133">
        <v>215</v>
      </c>
      <c r="B637" s="128" t="s">
        <v>404</v>
      </c>
      <c r="C637" s="128" t="s">
        <v>405</v>
      </c>
      <c r="D637" s="133" t="s">
        <v>136</v>
      </c>
      <c r="E637" s="133" t="s">
        <v>87</v>
      </c>
      <c r="F637" s="133" t="s">
        <v>102</v>
      </c>
      <c r="G637" s="169">
        <v>27833</v>
      </c>
      <c r="H637" s="128" t="s">
        <v>127</v>
      </c>
      <c r="I637" s="170">
        <v>1.0416666666666666E-2</v>
      </c>
      <c r="J637" s="174">
        <f t="shared" si="39"/>
        <v>900</v>
      </c>
      <c r="K637" s="174">
        <f t="shared" si="40"/>
        <v>900</v>
      </c>
      <c r="L637" s="174">
        <f t="shared" si="41"/>
        <v>44</v>
      </c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 spans="1:26">
      <c r="A638" s="133">
        <v>216</v>
      </c>
      <c r="B638" s="128" t="s">
        <v>406</v>
      </c>
      <c r="C638" s="128" t="s">
        <v>120</v>
      </c>
      <c r="D638" s="133" t="s">
        <v>86</v>
      </c>
      <c r="E638" s="133" t="s">
        <v>87</v>
      </c>
      <c r="F638" s="133" t="s">
        <v>88</v>
      </c>
      <c r="G638" s="169">
        <v>28212</v>
      </c>
      <c r="H638" s="128" t="s">
        <v>89</v>
      </c>
      <c r="I638" s="170">
        <v>5.7870370370370376E-3</v>
      </c>
      <c r="J638" s="174">
        <f t="shared" si="39"/>
        <v>500</v>
      </c>
      <c r="K638" s="174">
        <f t="shared" si="40"/>
        <v>500</v>
      </c>
      <c r="L638" s="174">
        <f t="shared" si="41"/>
        <v>80</v>
      </c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 spans="1:26">
      <c r="A639" s="133">
        <v>217</v>
      </c>
      <c r="B639" s="128" t="s">
        <v>407</v>
      </c>
      <c r="C639" s="128" t="s">
        <v>227</v>
      </c>
      <c r="D639" s="133" t="s">
        <v>86</v>
      </c>
      <c r="E639" s="133" t="s">
        <v>87</v>
      </c>
      <c r="F639" s="133" t="s">
        <v>88</v>
      </c>
      <c r="G639" s="169">
        <v>28218</v>
      </c>
      <c r="H639" s="128" t="s">
        <v>89</v>
      </c>
      <c r="I639" s="170">
        <v>5.7870370370370376E-3</v>
      </c>
      <c r="J639" s="174">
        <f t="shared" si="39"/>
        <v>500</v>
      </c>
      <c r="K639" s="174">
        <f t="shared" si="40"/>
        <v>500</v>
      </c>
      <c r="L639" s="174">
        <f t="shared" si="41"/>
        <v>80</v>
      </c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 spans="1:26">
      <c r="A640" s="133">
        <v>218</v>
      </c>
      <c r="B640" s="128" t="s">
        <v>408</v>
      </c>
      <c r="C640" s="128" t="s">
        <v>361</v>
      </c>
      <c r="D640" s="133" t="s">
        <v>136</v>
      </c>
      <c r="E640" s="133" t="s">
        <v>87</v>
      </c>
      <c r="F640" s="133" t="s">
        <v>102</v>
      </c>
      <c r="G640" s="169">
        <v>27904</v>
      </c>
      <c r="H640" s="128" t="s">
        <v>127</v>
      </c>
      <c r="I640" s="170">
        <v>6.9444444444444441E-3</v>
      </c>
      <c r="J640" s="174">
        <f t="shared" si="39"/>
        <v>600</v>
      </c>
      <c r="K640" s="174">
        <f t="shared" si="40"/>
        <v>600</v>
      </c>
      <c r="L640" s="174">
        <f t="shared" si="41"/>
        <v>67</v>
      </c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 spans="1:26">
      <c r="A641" s="133">
        <v>219</v>
      </c>
      <c r="B641" s="128" t="s">
        <v>409</v>
      </c>
      <c r="C641" s="128" t="s">
        <v>410</v>
      </c>
      <c r="D641" s="133" t="s">
        <v>100</v>
      </c>
      <c r="E641" s="133" t="s">
        <v>101</v>
      </c>
      <c r="F641" s="133" t="s">
        <v>102</v>
      </c>
      <c r="G641" s="169">
        <v>28379</v>
      </c>
      <c r="H641" s="128" t="s">
        <v>89</v>
      </c>
      <c r="I641" s="170">
        <v>1.105324074074074E-2</v>
      </c>
      <c r="J641" s="174">
        <f t="shared" si="39"/>
        <v>955</v>
      </c>
      <c r="K641" s="174">
        <f t="shared" si="40"/>
        <v>960</v>
      </c>
      <c r="L641" s="174">
        <f t="shared" si="41"/>
        <v>42</v>
      </c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 spans="1:26">
      <c r="A642" s="133">
        <v>220</v>
      </c>
      <c r="B642" s="128" t="s">
        <v>409</v>
      </c>
      <c r="C642" s="128" t="s">
        <v>174</v>
      </c>
      <c r="D642" s="133" t="s">
        <v>151</v>
      </c>
      <c r="E642" s="133" t="s">
        <v>87</v>
      </c>
      <c r="F642" s="133" t="s">
        <v>102</v>
      </c>
      <c r="G642" s="169">
        <v>27428</v>
      </c>
      <c r="H642" s="128" t="s">
        <v>109</v>
      </c>
      <c r="I642" s="170">
        <v>8.819444444444444E-3</v>
      </c>
      <c r="J642" s="174">
        <f t="shared" si="39"/>
        <v>762</v>
      </c>
      <c r="K642" s="174">
        <f t="shared" si="40"/>
        <v>760</v>
      </c>
      <c r="L642" s="174">
        <f t="shared" si="41"/>
        <v>53</v>
      </c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 spans="1:26">
      <c r="A643" s="133">
        <v>221</v>
      </c>
      <c r="B643" s="128" t="s">
        <v>411</v>
      </c>
      <c r="C643" s="128" t="s">
        <v>363</v>
      </c>
      <c r="D643" s="133" t="s">
        <v>126</v>
      </c>
      <c r="E643" s="133" t="s">
        <v>87</v>
      </c>
      <c r="F643" s="133" t="s">
        <v>88</v>
      </c>
      <c r="G643" s="169">
        <v>28347</v>
      </c>
      <c r="H643" s="128" t="s">
        <v>127</v>
      </c>
      <c r="I643" s="170">
        <v>5.9606481481481489E-3</v>
      </c>
      <c r="J643" s="174">
        <f t="shared" si="39"/>
        <v>515</v>
      </c>
      <c r="K643" s="174">
        <f t="shared" si="40"/>
        <v>520</v>
      </c>
      <c r="L643" s="174">
        <f t="shared" si="41"/>
        <v>77</v>
      </c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 spans="1:26">
      <c r="A644" s="133">
        <v>222</v>
      </c>
      <c r="B644" s="128" t="s">
        <v>411</v>
      </c>
      <c r="C644" s="128" t="s">
        <v>173</v>
      </c>
      <c r="D644" s="133" t="s">
        <v>105</v>
      </c>
      <c r="E644" s="133" t="s">
        <v>96</v>
      </c>
      <c r="F644" s="133" t="s">
        <v>102</v>
      </c>
      <c r="G644" s="169">
        <v>28344</v>
      </c>
      <c r="H644" s="128" t="s">
        <v>92</v>
      </c>
      <c r="I644" s="170">
        <v>1.3055555555555556E-2</v>
      </c>
      <c r="J644" s="174">
        <f t="shared" si="39"/>
        <v>1128</v>
      </c>
      <c r="K644" s="174">
        <f t="shared" si="40"/>
        <v>1130</v>
      </c>
      <c r="L644" s="174">
        <f t="shared" si="41"/>
        <v>35</v>
      </c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 spans="1:26">
      <c r="A645" s="133">
        <v>223</v>
      </c>
      <c r="B645" s="128" t="s">
        <v>411</v>
      </c>
      <c r="C645" s="128" t="s">
        <v>209</v>
      </c>
      <c r="D645" s="133" t="s">
        <v>126</v>
      </c>
      <c r="E645" s="133" t="s">
        <v>87</v>
      </c>
      <c r="F645" s="133" t="s">
        <v>88</v>
      </c>
      <c r="G645" s="169">
        <v>27873</v>
      </c>
      <c r="H645" s="128" t="s">
        <v>127</v>
      </c>
      <c r="I645" s="170">
        <v>9.0393518518518522E-3</v>
      </c>
      <c r="J645" s="174">
        <f t="shared" si="39"/>
        <v>781</v>
      </c>
      <c r="K645" s="174">
        <f t="shared" si="40"/>
        <v>780</v>
      </c>
      <c r="L645" s="174">
        <f t="shared" si="41"/>
        <v>51</v>
      </c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 spans="1:26">
      <c r="A646" s="133">
        <v>224</v>
      </c>
      <c r="B646" s="128" t="s">
        <v>411</v>
      </c>
      <c r="C646" s="128" t="s">
        <v>242</v>
      </c>
      <c r="D646" s="133" t="s">
        <v>126</v>
      </c>
      <c r="E646" s="133" t="s">
        <v>87</v>
      </c>
      <c r="F646" s="133" t="s">
        <v>88</v>
      </c>
      <c r="G646" s="169">
        <v>28072</v>
      </c>
      <c r="H646" s="128" t="s">
        <v>127</v>
      </c>
      <c r="I646" s="170">
        <v>8.0439814814814818E-3</v>
      </c>
      <c r="J646" s="174">
        <f t="shared" si="39"/>
        <v>695</v>
      </c>
      <c r="K646" s="174">
        <f t="shared" si="40"/>
        <v>700</v>
      </c>
      <c r="L646" s="174">
        <f t="shared" si="41"/>
        <v>57</v>
      </c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 spans="1:26">
      <c r="A647" s="133">
        <v>225</v>
      </c>
      <c r="B647" s="128" t="s">
        <v>411</v>
      </c>
      <c r="C647" s="128" t="s">
        <v>412</v>
      </c>
      <c r="D647" s="133" t="s">
        <v>126</v>
      </c>
      <c r="E647" s="133" t="s">
        <v>87</v>
      </c>
      <c r="F647" s="133" t="s">
        <v>102</v>
      </c>
      <c r="G647" s="169">
        <v>28238</v>
      </c>
      <c r="H647" s="128" t="s">
        <v>127</v>
      </c>
      <c r="I647" s="170">
        <v>8.1250000000000003E-3</v>
      </c>
      <c r="J647" s="174">
        <f t="shared" si="39"/>
        <v>702</v>
      </c>
      <c r="K647" s="174">
        <f t="shared" si="40"/>
        <v>700</v>
      </c>
      <c r="L647" s="174">
        <f t="shared" si="41"/>
        <v>57</v>
      </c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 spans="1:26">
      <c r="A648" s="133">
        <v>226</v>
      </c>
      <c r="B648" s="128" t="s">
        <v>413</v>
      </c>
      <c r="C648" s="128" t="s">
        <v>215</v>
      </c>
      <c r="D648" s="133" t="s">
        <v>100</v>
      </c>
      <c r="E648" s="133" t="s">
        <v>101</v>
      </c>
      <c r="F648" s="133" t="s">
        <v>102</v>
      </c>
      <c r="G648" s="169">
        <v>28409</v>
      </c>
      <c r="H648" s="128" t="s">
        <v>89</v>
      </c>
      <c r="I648" s="170">
        <v>8.4606481481481494E-3</v>
      </c>
      <c r="J648" s="174">
        <f t="shared" ref="J648:J663" si="42">HOUR(I648)*3600+MINUTE(I648)*60+SECOND(I648)</f>
        <v>731</v>
      </c>
      <c r="K648" s="174">
        <f t="shared" ref="K648:K663" si="43">ROUND(J648,-1)</f>
        <v>730</v>
      </c>
      <c r="L648" s="174">
        <f t="shared" ref="L648:L663" si="44">ROUND(40000/K648,0)</f>
        <v>55</v>
      </c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 spans="1:26">
      <c r="A649" s="133">
        <v>227</v>
      </c>
      <c r="B649" s="128" t="s">
        <v>414</v>
      </c>
      <c r="C649" s="128" t="s">
        <v>227</v>
      </c>
      <c r="D649" s="133" t="s">
        <v>184</v>
      </c>
      <c r="E649" s="133" t="s">
        <v>96</v>
      </c>
      <c r="F649" s="133" t="s">
        <v>88</v>
      </c>
      <c r="G649" s="169">
        <v>28367</v>
      </c>
      <c r="H649" s="128" t="s">
        <v>127</v>
      </c>
      <c r="I649" s="170">
        <v>5.6018518518518518E-3</v>
      </c>
      <c r="J649" s="174">
        <f t="shared" si="42"/>
        <v>484</v>
      </c>
      <c r="K649" s="174">
        <f t="shared" si="43"/>
        <v>480</v>
      </c>
      <c r="L649" s="174">
        <f t="shared" si="44"/>
        <v>83</v>
      </c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 spans="1:26">
      <c r="A650" s="133">
        <v>228</v>
      </c>
      <c r="B650" s="128" t="s">
        <v>415</v>
      </c>
      <c r="C650" s="128" t="s">
        <v>416</v>
      </c>
      <c r="D650" s="133" t="s">
        <v>112</v>
      </c>
      <c r="E650" s="133" t="s">
        <v>96</v>
      </c>
      <c r="F650" s="133" t="s">
        <v>88</v>
      </c>
      <c r="G650" s="169">
        <v>28424</v>
      </c>
      <c r="H650" s="128" t="s">
        <v>92</v>
      </c>
      <c r="I650" s="170">
        <v>6.1342592592592594E-3</v>
      </c>
      <c r="J650" s="174">
        <f t="shared" si="42"/>
        <v>530</v>
      </c>
      <c r="K650" s="174">
        <f t="shared" si="43"/>
        <v>530</v>
      </c>
      <c r="L650" s="174">
        <f t="shared" si="44"/>
        <v>75</v>
      </c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 spans="1:26">
      <c r="A651" s="133">
        <v>229</v>
      </c>
      <c r="B651" s="128" t="s">
        <v>417</v>
      </c>
      <c r="C651" s="128" t="s">
        <v>186</v>
      </c>
      <c r="D651" s="133" t="s">
        <v>86</v>
      </c>
      <c r="E651" s="133" t="s">
        <v>87</v>
      </c>
      <c r="F651" s="133" t="s">
        <v>102</v>
      </c>
      <c r="G651" s="169">
        <v>28304</v>
      </c>
      <c r="H651" s="128" t="s">
        <v>89</v>
      </c>
      <c r="I651" s="170">
        <v>1.0023148148148147E-2</v>
      </c>
      <c r="J651" s="174">
        <f t="shared" si="42"/>
        <v>866</v>
      </c>
      <c r="K651" s="174">
        <f t="shared" si="43"/>
        <v>870</v>
      </c>
      <c r="L651" s="174">
        <f t="shared" si="44"/>
        <v>46</v>
      </c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 spans="1:26">
      <c r="A652" s="133">
        <v>230</v>
      </c>
      <c r="B652" s="128" t="s">
        <v>417</v>
      </c>
      <c r="C652" s="128" t="s">
        <v>236</v>
      </c>
      <c r="D652" s="133" t="s">
        <v>108</v>
      </c>
      <c r="E652" s="133" t="s">
        <v>87</v>
      </c>
      <c r="F652" s="133" t="s">
        <v>88</v>
      </c>
      <c r="G652" s="169">
        <v>27834</v>
      </c>
      <c r="H652" s="128" t="s">
        <v>109</v>
      </c>
      <c r="I652" s="170">
        <v>6.7708333333333336E-3</v>
      </c>
      <c r="J652" s="174">
        <f t="shared" si="42"/>
        <v>585</v>
      </c>
      <c r="K652" s="174">
        <f t="shared" si="43"/>
        <v>590</v>
      </c>
      <c r="L652" s="174">
        <f t="shared" si="44"/>
        <v>68</v>
      </c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 spans="1:26">
      <c r="A653" s="133">
        <v>231</v>
      </c>
      <c r="B653" s="128" t="s">
        <v>417</v>
      </c>
      <c r="C653" s="128" t="s">
        <v>266</v>
      </c>
      <c r="D653" s="133" t="s">
        <v>112</v>
      </c>
      <c r="E653" s="133" t="s">
        <v>96</v>
      </c>
      <c r="F653" s="133" t="s">
        <v>102</v>
      </c>
      <c r="G653" s="169">
        <v>28169</v>
      </c>
      <c r="H653" s="128" t="s">
        <v>92</v>
      </c>
      <c r="I653" s="170">
        <v>8.4027777777777781E-3</v>
      </c>
      <c r="J653" s="174">
        <f t="shared" si="42"/>
        <v>726</v>
      </c>
      <c r="K653" s="174">
        <f t="shared" si="43"/>
        <v>730</v>
      </c>
      <c r="L653" s="174">
        <f t="shared" si="44"/>
        <v>55</v>
      </c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 spans="1:26">
      <c r="A654" s="133">
        <v>232</v>
      </c>
      <c r="B654" s="128" t="s">
        <v>418</v>
      </c>
      <c r="C654" s="128" t="s">
        <v>178</v>
      </c>
      <c r="D654" s="133" t="s">
        <v>141</v>
      </c>
      <c r="E654" s="133" t="s">
        <v>87</v>
      </c>
      <c r="F654" s="133" t="s">
        <v>88</v>
      </c>
      <c r="G654" s="169">
        <v>27510</v>
      </c>
      <c r="H654" s="128" t="s">
        <v>92</v>
      </c>
      <c r="I654" s="170">
        <v>6.7708333333333336E-3</v>
      </c>
      <c r="J654" s="174">
        <f t="shared" si="42"/>
        <v>585</v>
      </c>
      <c r="K654" s="174">
        <f t="shared" si="43"/>
        <v>590</v>
      </c>
      <c r="L654" s="174">
        <f t="shared" si="44"/>
        <v>68</v>
      </c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 spans="1:26">
      <c r="A655" s="133">
        <v>233</v>
      </c>
      <c r="B655" s="128" t="s">
        <v>419</v>
      </c>
      <c r="C655" s="128" t="s">
        <v>224</v>
      </c>
      <c r="D655" s="133" t="s">
        <v>126</v>
      </c>
      <c r="E655" s="133" t="s">
        <v>87</v>
      </c>
      <c r="F655" s="133" t="s">
        <v>88</v>
      </c>
      <c r="G655" s="169">
        <v>28243</v>
      </c>
      <c r="H655" s="128" t="s">
        <v>127</v>
      </c>
      <c r="I655" s="170">
        <v>7.3495370370370372E-3</v>
      </c>
      <c r="J655" s="174">
        <f t="shared" si="42"/>
        <v>635</v>
      </c>
      <c r="K655" s="174">
        <f t="shared" si="43"/>
        <v>640</v>
      </c>
      <c r="L655" s="174">
        <f t="shared" si="44"/>
        <v>63</v>
      </c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 spans="1:26">
      <c r="A656" s="133">
        <v>234</v>
      </c>
      <c r="B656" s="128" t="s">
        <v>419</v>
      </c>
      <c r="C656" s="128" t="s">
        <v>377</v>
      </c>
      <c r="D656" s="133" t="s">
        <v>91</v>
      </c>
      <c r="E656" s="133" t="s">
        <v>87</v>
      </c>
      <c r="F656" s="133" t="s">
        <v>88</v>
      </c>
      <c r="G656" s="169">
        <v>27461</v>
      </c>
      <c r="H656" s="128" t="s">
        <v>92</v>
      </c>
      <c r="I656" s="170">
        <v>6.076388888888889E-3</v>
      </c>
      <c r="J656" s="174">
        <f t="shared" si="42"/>
        <v>525</v>
      </c>
      <c r="K656" s="174">
        <f t="shared" si="43"/>
        <v>530</v>
      </c>
      <c r="L656" s="174">
        <f t="shared" si="44"/>
        <v>75</v>
      </c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 spans="1:26">
      <c r="A657" s="133">
        <v>235</v>
      </c>
      <c r="B657" s="128" t="s">
        <v>420</v>
      </c>
      <c r="C657" s="128" t="s">
        <v>421</v>
      </c>
      <c r="D657" s="133" t="s">
        <v>184</v>
      </c>
      <c r="E657" s="133" t="s">
        <v>96</v>
      </c>
      <c r="F657" s="133" t="s">
        <v>88</v>
      </c>
      <c r="G657" s="169">
        <v>26031</v>
      </c>
      <c r="H657" s="128" t="s">
        <v>127</v>
      </c>
      <c r="I657" s="170">
        <v>7.9282407407407409E-3</v>
      </c>
      <c r="J657" s="174">
        <f t="shared" si="42"/>
        <v>685</v>
      </c>
      <c r="K657" s="174">
        <f t="shared" si="43"/>
        <v>690</v>
      </c>
      <c r="L657" s="174">
        <f t="shared" si="44"/>
        <v>58</v>
      </c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 spans="1:26">
      <c r="A658" s="133">
        <v>236</v>
      </c>
      <c r="B658" s="128" t="s">
        <v>420</v>
      </c>
      <c r="C658" s="128" t="s">
        <v>422</v>
      </c>
      <c r="D658" s="133" t="s">
        <v>86</v>
      </c>
      <c r="E658" s="133" t="s">
        <v>87</v>
      </c>
      <c r="F658" s="133" t="s">
        <v>88</v>
      </c>
      <c r="G658" s="169">
        <v>28147</v>
      </c>
      <c r="H658" s="128" t="s">
        <v>89</v>
      </c>
      <c r="I658" s="170">
        <v>6.4004629629629628E-3</v>
      </c>
      <c r="J658" s="174">
        <f t="shared" si="42"/>
        <v>553</v>
      </c>
      <c r="K658" s="174">
        <f t="shared" si="43"/>
        <v>550</v>
      </c>
      <c r="L658" s="174">
        <f t="shared" si="44"/>
        <v>73</v>
      </c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 spans="1:26">
      <c r="A659" s="133">
        <v>237</v>
      </c>
      <c r="B659" s="128" t="s">
        <v>420</v>
      </c>
      <c r="C659" s="128" t="s">
        <v>423</v>
      </c>
      <c r="D659" s="133" t="s">
        <v>184</v>
      </c>
      <c r="E659" s="133" t="s">
        <v>96</v>
      </c>
      <c r="F659" s="133" t="s">
        <v>88</v>
      </c>
      <c r="G659" s="169">
        <v>28474</v>
      </c>
      <c r="H659" s="128" t="s">
        <v>127</v>
      </c>
      <c r="I659" s="170">
        <v>7.9282407407407409E-3</v>
      </c>
      <c r="J659" s="174">
        <f t="shared" si="42"/>
        <v>685</v>
      </c>
      <c r="K659" s="174">
        <f t="shared" si="43"/>
        <v>690</v>
      </c>
      <c r="L659" s="174">
        <f t="shared" si="44"/>
        <v>58</v>
      </c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 spans="1:26">
      <c r="A660" s="133">
        <v>238</v>
      </c>
      <c r="B660" s="128" t="s">
        <v>424</v>
      </c>
      <c r="C660" s="128" t="s">
        <v>122</v>
      </c>
      <c r="D660" s="133" t="s">
        <v>155</v>
      </c>
      <c r="E660" s="133" t="s">
        <v>87</v>
      </c>
      <c r="F660" s="133" t="s">
        <v>102</v>
      </c>
      <c r="G660" s="169">
        <v>27701</v>
      </c>
      <c r="H660" s="128" t="s">
        <v>89</v>
      </c>
      <c r="I660" s="170">
        <v>1.1342592592592592E-2</v>
      </c>
      <c r="J660" s="174">
        <f t="shared" si="42"/>
        <v>980</v>
      </c>
      <c r="K660" s="174">
        <f t="shared" si="43"/>
        <v>980</v>
      </c>
      <c r="L660" s="174">
        <f t="shared" si="44"/>
        <v>41</v>
      </c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 spans="1:26">
      <c r="A661" s="133">
        <v>239</v>
      </c>
      <c r="B661" s="128" t="s">
        <v>425</v>
      </c>
      <c r="C661" s="128" t="s">
        <v>426</v>
      </c>
      <c r="D661" s="133" t="s">
        <v>134</v>
      </c>
      <c r="E661" s="133" t="s">
        <v>87</v>
      </c>
      <c r="F661" s="133" t="s">
        <v>102</v>
      </c>
      <c r="G661" s="169">
        <v>26765</v>
      </c>
      <c r="H661" s="128" t="s">
        <v>127</v>
      </c>
      <c r="I661" s="170">
        <v>1.8749999999999999E-2</v>
      </c>
      <c r="J661" s="174">
        <f t="shared" si="42"/>
        <v>1620</v>
      </c>
      <c r="K661" s="174">
        <f t="shared" si="43"/>
        <v>1620</v>
      </c>
      <c r="L661" s="174">
        <f t="shared" si="44"/>
        <v>25</v>
      </c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 spans="1:26">
      <c r="A662" s="133">
        <v>240</v>
      </c>
      <c r="B662" s="128" t="s">
        <v>427</v>
      </c>
      <c r="C662" s="128" t="s">
        <v>428</v>
      </c>
      <c r="D662" s="133" t="s">
        <v>105</v>
      </c>
      <c r="E662" s="133" t="s">
        <v>96</v>
      </c>
      <c r="F662" s="133" t="s">
        <v>102</v>
      </c>
      <c r="G662" s="169">
        <v>27900</v>
      </c>
      <c r="H662" s="128" t="s">
        <v>92</v>
      </c>
      <c r="I662" s="170">
        <v>1.0555555555555554E-2</v>
      </c>
      <c r="J662" s="174">
        <f t="shared" si="42"/>
        <v>912</v>
      </c>
      <c r="K662" s="174">
        <f t="shared" si="43"/>
        <v>910</v>
      </c>
      <c r="L662" s="174">
        <f t="shared" si="44"/>
        <v>44</v>
      </c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 spans="1:26">
      <c r="A663" s="133">
        <v>241</v>
      </c>
      <c r="B663" s="128" t="s">
        <v>429</v>
      </c>
      <c r="C663" s="128" t="s">
        <v>430</v>
      </c>
      <c r="D663" s="133" t="s">
        <v>91</v>
      </c>
      <c r="E663" s="133" t="s">
        <v>87</v>
      </c>
      <c r="F663" s="133" t="s">
        <v>102</v>
      </c>
      <c r="G663" s="169">
        <v>27763</v>
      </c>
      <c r="H663" s="128" t="s">
        <v>92</v>
      </c>
      <c r="I663" s="170">
        <v>1.2037037037037035E-2</v>
      </c>
      <c r="J663" s="174">
        <f t="shared" si="42"/>
        <v>1040</v>
      </c>
      <c r="K663" s="174">
        <f t="shared" si="43"/>
        <v>1040</v>
      </c>
      <c r="L663" s="174">
        <f t="shared" si="44"/>
        <v>38</v>
      </c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 spans="1:26">
      <c r="A664" s="133">
        <v>242</v>
      </c>
      <c r="B664" s="128" t="s">
        <v>431</v>
      </c>
      <c r="C664" s="128" t="s">
        <v>255</v>
      </c>
      <c r="D664" s="133" t="s">
        <v>136</v>
      </c>
      <c r="E664" s="133" t="s">
        <v>87</v>
      </c>
      <c r="F664" s="133" t="s">
        <v>88</v>
      </c>
      <c r="G664" s="169">
        <v>27496</v>
      </c>
      <c r="H664" s="128" t="s">
        <v>127</v>
      </c>
      <c r="I664" s="170">
        <v>9.0277777777777787E-3</v>
      </c>
      <c r="J664" s="174">
        <f t="shared" ref="J664:J679" si="45">HOUR(I664)*3600+MINUTE(I664)*60+SECOND(I664)</f>
        <v>780</v>
      </c>
      <c r="K664" s="174">
        <f t="shared" ref="K664:K679" si="46">ROUND(J664,-1)</f>
        <v>780</v>
      </c>
      <c r="L664" s="174">
        <f t="shared" ref="L664:L679" si="47">ROUND(40000/K664,0)</f>
        <v>51</v>
      </c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 spans="1:26">
      <c r="A665" s="133">
        <v>243</v>
      </c>
      <c r="B665" s="128" t="s">
        <v>432</v>
      </c>
      <c r="C665" s="128" t="s">
        <v>164</v>
      </c>
      <c r="D665" s="133" t="s">
        <v>95</v>
      </c>
      <c r="E665" s="133" t="s">
        <v>96</v>
      </c>
      <c r="F665" s="133" t="s">
        <v>88</v>
      </c>
      <c r="G665" s="169">
        <v>27851</v>
      </c>
      <c r="H665" s="128" t="s">
        <v>97</v>
      </c>
      <c r="I665" s="170">
        <v>5.3240740740740748E-3</v>
      </c>
      <c r="J665" s="174">
        <f t="shared" si="45"/>
        <v>460</v>
      </c>
      <c r="K665" s="174">
        <f t="shared" si="46"/>
        <v>460</v>
      </c>
      <c r="L665" s="174">
        <f t="shared" si="47"/>
        <v>87</v>
      </c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 spans="1:26">
      <c r="A666" s="133">
        <v>244</v>
      </c>
      <c r="B666" s="128" t="s">
        <v>433</v>
      </c>
      <c r="C666" s="128" t="s">
        <v>213</v>
      </c>
      <c r="D666" s="133" t="s">
        <v>126</v>
      </c>
      <c r="E666" s="133" t="s">
        <v>87</v>
      </c>
      <c r="F666" s="133" t="s">
        <v>88</v>
      </c>
      <c r="G666" s="169">
        <v>28403</v>
      </c>
      <c r="H666" s="128" t="s">
        <v>127</v>
      </c>
      <c r="I666" s="170">
        <v>1.0416666666666666E-2</v>
      </c>
      <c r="J666" s="174">
        <f t="shared" si="45"/>
        <v>900</v>
      </c>
      <c r="K666" s="174">
        <f t="shared" si="46"/>
        <v>900</v>
      </c>
      <c r="L666" s="174">
        <f t="shared" si="47"/>
        <v>44</v>
      </c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 spans="1:26">
      <c r="A667" s="133">
        <v>245</v>
      </c>
      <c r="B667" s="128" t="s">
        <v>434</v>
      </c>
      <c r="C667" s="128" t="s">
        <v>345</v>
      </c>
      <c r="D667" s="133" t="s">
        <v>100</v>
      </c>
      <c r="E667" s="133" t="s">
        <v>101</v>
      </c>
      <c r="F667" s="133" t="s">
        <v>88</v>
      </c>
      <c r="G667" s="169">
        <v>28342</v>
      </c>
      <c r="H667" s="128" t="s">
        <v>89</v>
      </c>
      <c r="I667" s="170">
        <v>7.5694444444444446E-3</v>
      </c>
      <c r="J667" s="174">
        <f t="shared" si="45"/>
        <v>654</v>
      </c>
      <c r="K667" s="174">
        <f t="shared" si="46"/>
        <v>650</v>
      </c>
      <c r="L667" s="174">
        <f t="shared" si="47"/>
        <v>62</v>
      </c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 spans="1:26">
      <c r="A668" s="133">
        <v>246</v>
      </c>
      <c r="B668" s="128" t="s">
        <v>435</v>
      </c>
      <c r="C668" s="128" t="s">
        <v>436</v>
      </c>
      <c r="D668" s="133" t="s">
        <v>100</v>
      </c>
      <c r="E668" s="133" t="s">
        <v>101</v>
      </c>
      <c r="F668" s="133" t="s">
        <v>88</v>
      </c>
      <c r="G668" s="169">
        <v>27861</v>
      </c>
      <c r="H668" s="128" t="s">
        <v>89</v>
      </c>
      <c r="I668" s="170">
        <v>7.7777777777777767E-3</v>
      </c>
      <c r="J668" s="174">
        <f t="shared" si="45"/>
        <v>672</v>
      </c>
      <c r="K668" s="174">
        <f t="shared" si="46"/>
        <v>670</v>
      </c>
      <c r="L668" s="174">
        <f t="shared" si="47"/>
        <v>60</v>
      </c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 spans="1:26">
      <c r="A669" s="133">
        <v>247</v>
      </c>
      <c r="B669" s="128" t="s">
        <v>437</v>
      </c>
      <c r="C669" s="128" t="s">
        <v>231</v>
      </c>
      <c r="D669" s="133" t="s">
        <v>155</v>
      </c>
      <c r="E669" s="133" t="s">
        <v>87</v>
      </c>
      <c r="F669" s="133" t="s">
        <v>88</v>
      </c>
      <c r="G669" s="169">
        <v>27979</v>
      </c>
      <c r="H669" s="128" t="s">
        <v>89</v>
      </c>
      <c r="I669" s="170">
        <v>5.6481481481481478E-3</v>
      </c>
      <c r="J669" s="174">
        <f t="shared" si="45"/>
        <v>488</v>
      </c>
      <c r="K669" s="174">
        <f t="shared" si="46"/>
        <v>490</v>
      </c>
      <c r="L669" s="174">
        <f t="shared" si="47"/>
        <v>82</v>
      </c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 spans="1:26">
      <c r="A670" s="133">
        <v>248</v>
      </c>
      <c r="B670" s="128" t="s">
        <v>438</v>
      </c>
      <c r="C670" s="128" t="s">
        <v>439</v>
      </c>
      <c r="D670" s="133" t="s">
        <v>136</v>
      </c>
      <c r="E670" s="133" t="s">
        <v>87</v>
      </c>
      <c r="F670" s="133" t="s">
        <v>102</v>
      </c>
      <c r="G670" s="169">
        <v>27915</v>
      </c>
      <c r="H670" s="128" t="s">
        <v>127</v>
      </c>
      <c r="I670" s="170">
        <v>1.3194444444444444E-2</v>
      </c>
      <c r="J670" s="174">
        <f t="shared" si="45"/>
        <v>1140</v>
      </c>
      <c r="K670" s="174">
        <f t="shared" si="46"/>
        <v>1140</v>
      </c>
      <c r="L670" s="174">
        <f t="shared" si="47"/>
        <v>35</v>
      </c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 spans="1:26">
      <c r="A671" s="133">
        <v>249</v>
      </c>
      <c r="B671" s="128" t="s">
        <v>440</v>
      </c>
      <c r="C671" s="128" t="s">
        <v>174</v>
      </c>
      <c r="D671" s="133" t="s">
        <v>136</v>
      </c>
      <c r="E671" s="133" t="s">
        <v>87</v>
      </c>
      <c r="F671" s="133" t="s">
        <v>102</v>
      </c>
      <c r="G671" s="169">
        <v>27482</v>
      </c>
      <c r="H671" s="128" t="s">
        <v>127</v>
      </c>
      <c r="I671" s="170">
        <v>8.8541666666666664E-3</v>
      </c>
      <c r="J671" s="174">
        <f t="shared" si="45"/>
        <v>765</v>
      </c>
      <c r="K671" s="174">
        <f t="shared" si="46"/>
        <v>770</v>
      </c>
      <c r="L671" s="174">
        <f t="shared" si="47"/>
        <v>52</v>
      </c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 spans="1:26">
      <c r="A672" s="133">
        <v>250</v>
      </c>
      <c r="B672" s="128" t="s">
        <v>441</v>
      </c>
      <c r="C672" s="128" t="s">
        <v>213</v>
      </c>
      <c r="D672" s="133" t="s">
        <v>134</v>
      </c>
      <c r="E672" s="133" t="s">
        <v>87</v>
      </c>
      <c r="F672" s="133" t="s">
        <v>88</v>
      </c>
      <c r="G672" s="169">
        <v>27665</v>
      </c>
      <c r="H672" s="128" t="s">
        <v>127</v>
      </c>
      <c r="I672" s="170">
        <v>6.6435185185185182E-3</v>
      </c>
      <c r="J672" s="174">
        <f t="shared" si="45"/>
        <v>574</v>
      </c>
      <c r="K672" s="174">
        <f t="shared" si="46"/>
        <v>570</v>
      </c>
      <c r="L672" s="174">
        <f t="shared" si="47"/>
        <v>70</v>
      </c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 spans="1:26">
      <c r="A673" s="133">
        <v>251</v>
      </c>
      <c r="B673" s="128" t="s">
        <v>442</v>
      </c>
      <c r="C673" s="128" t="s">
        <v>122</v>
      </c>
      <c r="D673" s="133" t="s">
        <v>95</v>
      </c>
      <c r="E673" s="133" t="s">
        <v>96</v>
      </c>
      <c r="F673" s="133" t="s">
        <v>102</v>
      </c>
      <c r="G673" s="169">
        <v>28094</v>
      </c>
      <c r="H673" s="128" t="s">
        <v>97</v>
      </c>
      <c r="I673" s="170">
        <v>9.2939814814814812E-3</v>
      </c>
      <c r="J673" s="174">
        <f t="shared" si="45"/>
        <v>803</v>
      </c>
      <c r="K673" s="174">
        <f t="shared" si="46"/>
        <v>800</v>
      </c>
      <c r="L673" s="174">
        <f t="shared" si="47"/>
        <v>50</v>
      </c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 spans="1:26">
      <c r="A674" s="133">
        <v>252</v>
      </c>
      <c r="B674" s="128" t="s">
        <v>443</v>
      </c>
      <c r="C674" s="128" t="s">
        <v>444</v>
      </c>
      <c r="D674" s="133" t="s">
        <v>155</v>
      </c>
      <c r="E674" s="133" t="s">
        <v>87</v>
      </c>
      <c r="F674" s="133" t="s">
        <v>88</v>
      </c>
      <c r="G674" s="169">
        <v>27918</v>
      </c>
      <c r="H674" s="128" t="s">
        <v>89</v>
      </c>
      <c r="I674" s="170">
        <v>7.0601851851851841E-3</v>
      </c>
      <c r="J674" s="174">
        <f t="shared" si="45"/>
        <v>610</v>
      </c>
      <c r="K674" s="174">
        <f t="shared" si="46"/>
        <v>610</v>
      </c>
      <c r="L674" s="174">
        <f t="shared" si="47"/>
        <v>66</v>
      </c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 spans="1:26">
      <c r="A675" s="133">
        <v>253</v>
      </c>
      <c r="B675" s="128" t="s">
        <v>445</v>
      </c>
      <c r="C675" s="128" t="s">
        <v>446</v>
      </c>
      <c r="D675" s="133" t="s">
        <v>100</v>
      </c>
      <c r="E675" s="133" t="s">
        <v>101</v>
      </c>
      <c r="F675" s="133" t="s">
        <v>102</v>
      </c>
      <c r="G675" s="169">
        <v>27938</v>
      </c>
      <c r="H675" s="128" t="s">
        <v>89</v>
      </c>
      <c r="I675" s="170">
        <v>1.3379629629629628E-2</v>
      </c>
      <c r="J675" s="174">
        <f t="shared" si="45"/>
        <v>1156</v>
      </c>
      <c r="K675" s="174">
        <f t="shared" si="46"/>
        <v>1160</v>
      </c>
      <c r="L675" s="174">
        <f t="shared" si="47"/>
        <v>34</v>
      </c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 spans="1:26">
      <c r="A676" s="133">
        <v>254</v>
      </c>
      <c r="B676" s="128" t="s">
        <v>447</v>
      </c>
      <c r="C676" s="128" t="s">
        <v>448</v>
      </c>
      <c r="D676" s="133" t="s">
        <v>86</v>
      </c>
      <c r="E676" s="133" t="s">
        <v>87</v>
      </c>
      <c r="F676" s="133" t="s">
        <v>102</v>
      </c>
      <c r="G676" s="169">
        <v>28203</v>
      </c>
      <c r="H676" s="128" t="s">
        <v>89</v>
      </c>
      <c r="I676" s="170">
        <v>9.8379629629629633E-3</v>
      </c>
      <c r="J676" s="174">
        <f t="shared" si="45"/>
        <v>850</v>
      </c>
      <c r="K676" s="174">
        <f t="shared" si="46"/>
        <v>850</v>
      </c>
      <c r="L676" s="174">
        <f t="shared" si="47"/>
        <v>47</v>
      </c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 spans="1:26">
      <c r="A677" s="133">
        <v>255</v>
      </c>
      <c r="B677" s="128" t="s">
        <v>449</v>
      </c>
      <c r="C677" s="128" t="s">
        <v>215</v>
      </c>
      <c r="D677" s="133" t="s">
        <v>100</v>
      </c>
      <c r="E677" s="133" t="s">
        <v>101</v>
      </c>
      <c r="F677" s="133" t="s">
        <v>102</v>
      </c>
      <c r="G677" s="169">
        <v>27893</v>
      </c>
      <c r="H677" s="128" t="s">
        <v>89</v>
      </c>
      <c r="I677" s="170">
        <v>1.0486111111111111E-2</v>
      </c>
      <c r="J677" s="174">
        <f t="shared" si="45"/>
        <v>906</v>
      </c>
      <c r="K677" s="174">
        <f t="shared" si="46"/>
        <v>910</v>
      </c>
      <c r="L677" s="174">
        <f t="shared" si="47"/>
        <v>44</v>
      </c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 spans="1:26">
      <c r="A678" s="133">
        <v>256</v>
      </c>
      <c r="B678" s="128" t="s">
        <v>450</v>
      </c>
      <c r="C678" s="128" t="s">
        <v>326</v>
      </c>
      <c r="D678" s="133" t="s">
        <v>91</v>
      </c>
      <c r="E678" s="133" t="s">
        <v>87</v>
      </c>
      <c r="F678" s="133" t="s">
        <v>88</v>
      </c>
      <c r="G678" s="169">
        <v>27834</v>
      </c>
      <c r="H678" s="128" t="s">
        <v>92</v>
      </c>
      <c r="I678" s="170">
        <v>6.7708333333333336E-3</v>
      </c>
      <c r="J678" s="174">
        <f t="shared" si="45"/>
        <v>585</v>
      </c>
      <c r="K678" s="174">
        <f t="shared" si="46"/>
        <v>590</v>
      </c>
      <c r="L678" s="174">
        <f t="shared" si="47"/>
        <v>68</v>
      </c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 spans="1:26">
      <c r="A679" s="133">
        <v>257</v>
      </c>
      <c r="B679" s="128" t="s">
        <v>451</v>
      </c>
      <c r="C679" s="128" t="s">
        <v>452</v>
      </c>
      <c r="D679" s="133" t="s">
        <v>105</v>
      </c>
      <c r="E679" s="133" t="s">
        <v>96</v>
      </c>
      <c r="F679" s="133" t="s">
        <v>88</v>
      </c>
      <c r="G679" s="169">
        <v>27820</v>
      </c>
      <c r="H679" s="128" t="s">
        <v>92</v>
      </c>
      <c r="I679" s="170">
        <v>6.0879629629629643E-3</v>
      </c>
      <c r="J679" s="174">
        <f t="shared" si="45"/>
        <v>526</v>
      </c>
      <c r="K679" s="174">
        <f t="shared" si="46"/>
        <v>530</v>
      </c>
      <c r="L679" s="174">
        <f t="shared" si="47"/>
        <v>75</v>
      </c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 spans="1:26">
      <c r="A680" s="133">
        <v>258</v>
      </c>
      <c r="B680" s="128" t="s">
        <v>453</v>
      </c>
      <c r="C680" s="128" t="s">
        <v>174</v>
      </c>
      <c r="D680" s="133" t="s">
        <v>108</v>
      </c>
      <c r="E680" s="133" t="s">
        <v>87</v>
      </c>
      <c r="F680" s="133" t="s">
        <v>102</v>
      </c>
      <c r="G680" s="169">
        <v>27987</v>
      </c>
      <c r="H680" s="128" t="s">
        <v>109</v>
      </c>
      <c r="I680" s="170">
        <v>1.2546296296296297E-2</v>
      </c>
      <c r="J680" s="174">
        <f t="shared" ref="J680:J695" si="48">HOUR(I680)*3600+MINUTE(I680)*60+SECOND(I680)</f>
        <v>1084</v>
      </c>
      <c r="K680" s="174">
        <f t="shared" ref="K680:K695" si="49">ROUND(J680,-1)</f>
        <v>1080</v>
      </c>
      <c r="L680" s="174">
        <f t="shared" ref="L680:L695" si="50">ROUND(40000/K680,0)</f>
        <v>37</v>
      </c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 spans="1:26">
      <c r="A681" s="133">
        <v>259</v>
      </c>
      <c r="B681" s="128" t="s">
        <v>454</v>
      </c>
      <c r="C681" s="128" t="s">
        <v>178</v>
      </c>
      <c r="D681" s="133" t="s">
        <v>91</v>
      </c>
      <c r="E681" s="133" t="s">
        <v>87</v>
      </c>
      <c r="F681" s="133" t="s">
        <v>88</v>
      </c>
      <c r="G681" s="169">
        <v>28098</v>
      </c>
      <c r="H681" s="128" t="s">
        <v>92</v>
      </c>
      <c r="I681" s="170">
        <v>9.1435185185185178E-3</v>
      </c>
      <c r="J681" s="174">
        <f t="shared" si="48"/>
        <v>790</v>
      </c>
      <c r="K681" s="174">
        <f t="shared" si="49"/>
        <v>790</v>
      </c>
      <c r="L681" s="174">
        <f t="shared" si="50"/>
        <v>51</v>
      </c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 spans="1:26">
      <c r="A682" s="133">
        <v>260</v>
      </c>
      <c r="B682" s="128" t="s">
        <v>455</v>
      </c>
      <c r="C682" s="128" t="s">
        <v>456</v>
      </c>
      <c r="D682" s="133" t="s">
        <v>86</v>
      </c>
      <c r="E682" s="133" t="s">
        <v>87</v>
      </c>
      <c r="F682" s="133" t="s">
        <v>88</v>
      </c>
      <c r="G682" s="169">
        <v>28257</v>
      </c>
      <c r="H682" s="128" t="s">
        <v>89</v>
      </c>
      <c r="I682" s="170">
        <v>6.9444444444444441E-3</v>
      </c>
      <c r="J682" s="174">
        <f t="shared" si="48"/>
        <v>600</v>
      </c>
      <c r="K682" s="174">
        <f t="shared" si="49"/>
        <v>600</v>
      </c>
      <c r="L682" s="174">
        <f t="shared" si="50"/>
        <v>67</v>
      </c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 spans="1:26">
      <c r="A683" s="133">
        <v>261</v>
      </c>
      <c r="B683" s="128" t="s">
        <v>457</v>
      </c>
      <c r="C683" s="128" t="s">
        <v>458</v>
      </c>
      <c r="D683" s="133" t="s">
        <v>141</v>
      </c>
      <c r="E683" s="133" t="s">
        <v>87</v>
      </c>
      <c r="F683" s="133" t="s">
        <v>102</v>
      </c>
      <c r="G683" s="169">
        <v>27613</v>
      </c>
      <c r="H683" s="128" t="s">
        <v>92</v>
      </c>
      <c r="I683" s="170">
        <v>9.3171296296296283E-3</v>
      </c>
      <c r="J683" s="174">
        <f t="shared" si="48"/>
        <v>805</v>
      </c>
      <c r="K683" s="174">
        <f t="shared" si="49"/>
        <v>810</v>
      </c>
      <c r="L683" s="174">
        <f t="shared" si="50"/>
        <v>49</v>
      </c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 spans="1:26">
      <c r="A684" s="133">
        <v>262</v>
      </c>
      <c r="B684" s="128" t="s">
        <v>459</v>
      </c>
      <c r="C684" s="128" t="s">
        <v>341</v>
      </c>
      <c r="D684" s="133" t="s">
        <v>86</v>
      </c>
      <c r="E684" s="133" t="s">
        <v>87</v>
      </c>
      <c r="F684" s="133" t="s">
        <v>102</v>
      </c>
      <c r="G684" s="169">
        <v>28369</v>
      </c>
      <c r="H684" s="128" t="s">
        <v>89</v>
      </c>
      <c r="I684" s="170">
        <v>9.9421296296296289E-3</v>
      </c>
      <c r="J684" s="174">
        <f t="shared" si="48"/>
        <v>859</v>
      </c>
      <c r="K684" s="174">
        <f t="shared" si="49"/>
        <v>860</v>
      </c>
      <c r="L684" s="174">
        <f t="shared" si="50"/>
        <v>47</v>
      </c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 spans="1:26">
      <c r="A685" s="133">
        <v>263</v>
      </c>
      <c r="B685" s="128" t="s">
        <v>459</v>
      </c>
      <c r="C685" s="128" t="s">
        <v>217</v>
      </c>
      <c r="D685" s="133" t="s">
        <v>155</v>
      </c>
      <c r="E685" s="133" t="s">
        <v>87</v>
      </c>
      <c r="F685" s="133" t="s">
        <v>102</v>
      </c>
      <c r="G685" s="169">
        <v>28041</v>
      </c>
      <c r="H685" s="128" t="s">
        <v>89</v>
      </c>
      <c r="I685" s="170">
        <v>9.1435185185185178E-3</v>
      </c>
      <c r="J685" s="174">
        <f t="shared" si="48"/>
        <v>790</v>
      </c>
      <c r="K685" s="174">
        <f t="shared" si="49"/>
        <v>790</v>
      </c>
      <c r="L685" s="174">
        <f t="shared" si="50"/>
        <v>51</v>
      </c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 spans="1:26">
      <c r="A686" s="133">
        <v>264</v>
      </c>
      <c r="B686" s="128" t="s">
        <v>460</v>
      </c>
      <c r="C686" s="128" t="s">
        <v>461</v>
      </c>
      <c r="D686" s="133" t="s">
        <v>155</v>
      </c>
      <c r="E686" s="133" t="s">
        <v>87</v>
      </c>
      <c r="F686" s="133" t="s">
        <v>88</v>
      </c>
      <c r="G686" s="169">
        <v>27783</v>
      </c>
      <c r="H686" s="128" t="s">
        <v>89</v>
      </c>
      <c r="I686" s="170">
        <v>6.5972222222222222E-3</v>
      </c>
      <c r="J686" s="174">
        <f t="shared" si="48"/>
        <v>570</v>
      </c>
      <c r="K686" s="174">
        <f t="shared" si="49"/>
        <v>570</v>
      </c>
      <c r="L686" s="174">
        <f t="shared" si="50"/>
        <v>70</v>
      </c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 spans="1:26">
      <c r="A687" s="133">
        <v>265</v>
      </c>
      <c r="B687" s="128" t="s">
        <v>462</v>
      </c>
      <c r="C687" s="128" t="s">
        <v>266</v>
      </c>
      <c r="D687" s="133" t="s">
        <v>108</v>
      </c>
      <c r="E687" s="133" t="s">
        <v>87</v>
      </c>
      <c r="F687" s="133" t="s">
        <v>102</v>
      </c>
      <c r="G687" s="169">
        <v>27766</v>
      </c>
      <c r="H687" s="128" t="s">
        <v>109</v>
      </c>
      <c r="I687" s="170">
        <v>1.0393518518518519E-2</v>
      </c>
      <c r="J687" s="174">
        <f t="shared" si="48"/>
        <v>898</v>
      </c>
      <c r="K687" s="174">
        <f t="shared" si="49"/>
        <v>900</v>
      </c>
      <c r="L687" s="174">
        <f t="shared" si="50"/>
        <v>44</v>
      </c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 spans="1:26">
      <c r="A688" s="133">
        <v>266</v>
      </c>
      <c r="B688" s="128" t="s">
        <v>463</v>
      </c>
      <c r="C688" s="128" t="s">
        <v>464</v>
      </c>
      <c r="D688" s="133" t="s">
        <v>91</v>
      </c>
      <c r="E688" s="133" t="s">
        <v>87</v>
      </c>
      <c r="F688" s="133" t="s">
        <v>102</v>
      </c>
      <c r="G688" s="169">
        <v>28086</v>
      </c>
      <c r="H688" s="128" t="s">
        <v>92</v>
      </c>
      <c r="I688" s="170">
        <v>1.3368055555555557E-2</v>
      </c>
      <c r="J688" s="174">
        <f t="shared" si="48"/>
        <v>1155</v>
      </c>
      <c r="K688" s="174">
        <f t="shared" si="49"/>
        <v>1160</v>
      </c>
      <c r="L688" s="174">
        <f t="shared" si="50"/>
        <v>34</v>
      </c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 spans="1:26">
      <c r="A689" s="133">
        <v>267</v>
      </c>
      <c r="B689" s="128" t="s">
        <v>463</v>
      </c>
      <c r="C689" s="128" t="s">
        <v>465</v>
      </c>
      <c r="D689" s="133" t="s">
        <v>95</v>
      </c>
      <c r="E689" s="133" t="s">
        <v>96</v>
      </c>
      <c r="F689" s="133" t="s">
        <v>102</v>
      </c>
      <c r="G689" s="169">
        <v>28024</v>
      </c>
      <c r="H689" s="128" t="s">
        <v>97</v>
      </c>
      <c r="I689" s="170">
        <v>1.3807870370370371E-2</v>
      </c>
      <c r="J689" s="174">
        <f t="shared" si="48"/>
        <v>1193</v>
      </c>
      <c r="K689" s="174">
        <f t="shared" si="49"/>
        <v>1190</v>
      </c>
      <c r="L689" s="174">
        <f t="shared" si="50"/>
        <v>34</v>
      </c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 spans="1:26">
      <c r="A690" s="133">
        <v>268</v>
      </c>
      <c r="B690" s="128" t="s">
        <v>463</v>
      </c>
      <c r="C690" s="128" t="s">
        <v>219</v>
      </c>
      <c r="D690" s="133" t="s">
        <v>116</v>
      </c>
      <c r="E690" s="133" t="s">
        <v>87</v>
      </c>
      <c r="F690" s="133" t="s">
        <v>102</v>
      </c>
      <c r="G690" s="169">
        <v>27546</v>
      </c>
      <c r="H690" s="128" t="s">
        <v>89</v>
      </c>
      <c r="I690" s="170">
        <v>1.5104166666666667E-2</v>
      </c>
      <c r="J690" s="174">
        <f t="shared" si="48"/>
        <v>1305</v>
      </c>
      <c r="K690" s="174">
        <f t="shared" si="49"/>
        <v>1310</v>
      </c>
      <c r="L690" s="174">
        <f t="shared" si="50"/>
        <v>31</v>
      </c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 spans="1:26">
      <c r="A691" s="133">
        <v>269</v>
      </c>
      <c r="B691" s="128" t="s">
        <v>466</v>
      </c>
      <c r="C691" s="128" t="s">
        <v>467</v>
      </c>
      <c r="D691" s="133" t="s">
        <v>116</v>
      </c>
      <c r="E691" s="133" t="s">
        <v>87</v>
      </c>
      <c r="F691" s="133" t="s">
        <v>88</v>
      </c>
      <c r="G691" s="169">
        <v>27692</v>
      </c>
      <c r="H691" s="128" t="s">
        <v>89</v>
      </c>
      <c r="I691" s="170">
        <v>6.4236111111111117E-3</v>
      </c>
      <c r="J691" s="174">
        <f t="shared" si="48"/>
        <v>555</v>
      </c>
      <c r="K691" s="174">
        <f t="shared" si="49"/>
        <v>560</v>
      </c>
      <c r="L691" s="174">
        <f t="shared" si="50"/>
        <v>71</v>
      </c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 spans="1:26">
      <c r="A692" s="133">
        <v>270</v>
      </c>
      <c r="B692" s="128" t="s">
        <v>468</v>
      </c>
      <c r="C692" s="128" t="s">
        <v>403</v>
      </c>
      <c r="D692" s="133" t="s">
        <v>155</v>
      </c>
      <c r="E692" s="133" t="s">
        <v>87</v>
      </c>
      <c r="F692" s="133" t="s">
        <v>102</v>
      </c>
      <c r="G692" s="169">
        <v>27895</v>
      </c>
      <c r="H692" s="128" t="s">
        <v>89</v>
      </c>
      <c r="I692" s="170">
        <v>6.0185185185185177E-3</v>
      </c>
      <c r="J692" s="174">
        <f t="shared" si="48"/>
        <v>520</v>
      </c>
      <c r="K692" s="174">
        <f t="shared" si="49"/>
        <v>520</v>
      </c>
      <c r="L692" s="174">
        <f t="shared" si="50"/>
        <v>77</v>
      </c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 spans="1:26">
      <c r="A693" s="133">
        <v>271</v>
      </c>
      <c r="B693" s="128" t="s">
        <v>468</v>
      </c>
      <c r="C693" s="128" t="s">
        <v>140</v>
      </c>
      <c r="D693" s="133" t="s">
        <v>86</v>
      </c>
      <c r="E693" s="133" t="s">
        <v>87</v>
      </c>
      <c r="F693" s="133" t="s">
        <v>88</v>
      </c>
      <c r="G693" s="169">
        <v>28458</v>
      </c>
      <c r="H693" s="128" t="s">
        <v>89</v>
      </c>
      <c r="I693" s="170">
        <v>9.2476851851851852E-3</v>
      </c>
      <c r="J693" s="174">
        <f t="shared" si="48"/>
        <v>799</v>
      </c>
      <c r="K693" s="174">
        <f t="shared" si="49"/>
        <v>800</v>
      </c>
      <c r="L693" s="174">
        <f t="shared" si="50"/>
        <v>50</v>
      </c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 spans="1:26">
      <c r="A694" s="133">
        <v>272</v>
      </c>
      <c r="B694" s="128" t="s">
        <v>469</v>
      </c>
      <c r="C694" s="128" t="s">
        <v>215</v>
      </c>
      <c r="D694" s="133" t="s">
        <v>151</v>
      </c>
      <c r="E694" s="133" t="s">
        <v>87</v>
      </c>
      <c r="F694" s="133" t="s">
        <v>102</v>
      </c>
      <c r="G694" s="169">
        <v>27757</v>
      </c>
      <c r="H694" s="128" t="s">
        <v>109</v>
      </c>
      <c r="I694" s="170">
        <v>8.8541666666666664E-3</v>
      </c>
      <c r="J694" s="174">
        <f t="shared" si="48"/>
        <v>765</v>
      </c>
      <c r="K694" s="174">
        <f t="shared" si="49"/>
        <v>770</v>
      </c>
      <c r="L694" s="174">
        <f t="shared" si="50"/>
        <v>52</v>
      </c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 spans="1:26">
      <c r="A695" s="133">
        <v>273</v>
      </c>
      <c r="B695" s="128" t="s">
        <v>470</v>
      </c>
      <c r="C695" s="128" t="s">
        <v>471</v>
      </c>
      <c r="D695" s="133" t="s">
        <v>105</v>
      </c>
      <c r="E695" s="133" t="s">
        <v>96</v>
      </c>
      <c r="F695" s="133" t="s">
        <v>88</v>
      </c>
      <c r="G695" s="169">
        <v>28454</v>
      </c>
      <c r="H695" s="128" t="s">
        <v>92</v>
      </c>
      <c r="I695" s="170">
        <v>7.5578703703703702E-3</v>
      </c>
      <c r="J695" s="174">
        <f t="shared" si="48"/>
        <v>653</v>
      </c>
      <c r="K695" s="174">
        <f t="shared" si="49"/>
        <v>650</v>
      </c>
      <c r="L695" s="174">
        <f t="shared" si="50"/>
        <v>62</v>
      </c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 spans="1:26">
      <c r="A696" s="133">
        <v>274</v>
      </c>
      <c r="B696" s="128" t="s">
        <v>470</v>
      </c>
      <c r="C696" s="128" t="s">
        <v>472</v>
      </c>
      <c r="D696" s="133" t="s">
        <v>134</v>
      </c>
      <c r="E696" s="133" t="s">
        <v>87</v>
      </c>
      <c r="F696" s="133" t="s">
        <v>102</v>
      </c>
      <c r="G696" s="169">
        <v>27752</v>
      </c>
      <c r="H696" s="128" t="s">
        <v>127</v>
      </c>
      <c r="I696" s="170">
        <v>1.8749999999999999E-2</v>
      </c>
      <c r="J696" s="174">
        <f t="shared" ref="J696:J704" si="51">HOUR(I696)*3600+MINUTE(I696)*60+SECOND(I696)</f>
        <v>1620</v>
      </c>
      <c r="K696" s="174">
        <f t="shared" ref="K696:K704" si="52">ROUND(J696,-1)</f>
        <v>1620</v>
      </c>
      <c r="L696" s="174">
        <f t="shared" ref="L696:L704" si="53">ROUND(40000/K696,0)</f>
        <v>25</v>
      </c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 spans="1:26">
      <c r="A697" s="133">
        <v>275</v>
      </c>
      <c r="B697" s="128" t="s">
        <v>473</v>
      </c>
      <c r="C697" s="128" t="s">
        <v>474</v>
      </c>
      <c r="D697" s="133" t="s">
        <v>112</v>
      </c>
      <c r="E697" s="133" t="s">
        <v>96</v>
      </c>
      <c r="F697" s="133" t="s">
        <v>88</v>
      </c>
      <c r="G697" s="169">
        <v>27534</v>
      </c>
      <c r="H697" s="128" t="s">
        <v>92</v>
      </c>
      <c r="I697" s="170">
        <v>5.7060185185185191E-3</v>
      </c>
      <c r="J697" s="174">
        <f t="shared" si="51"/>
        <v>493</v>
      </c>
      <c r="K697" s="174">
        <f t="shared" si="52"/>
        <v>490</v>
      </c>
      <c r="L697" s="174">
        <f t="shared" si="53"/>
        <v>82</v>
      </c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 spans="1:26">
      <c r="A698" s="133">
        <v>276</v>
      </c>
      <c r="B698" s="128" t="s">
        <v>475</v>
      </c>
      <c r="C698" s="128" t="s">
        <v>476</v>
      </c>
      <c r="D698" s="133" t="s">
        <v>95</v>
      </c>
      <c r="E698" s="133" t="s">
        <v>96</v>
      </c>
      <c r="F698" s="133" t="s">
        <v>88</v>
      </c>
      <c r="G698" s="169">
        <v>27711</v>
      </c>
      <c r="H698" s="128" t="s">
        <v>97</v>
      </c>
      <c r="I698" s="170">
        <v>1.7708333333333333E-2</v>
      </c>
      <c r="J698" s="174">
        <f t="shared" si="51"/>
        <v>1530</v>
      </c>
      <c r="K698" s="174">
        <f t="shared" si="52"/>
        <v>1530</v>
      </c>
      <c r="L698" s="174">
        <f t="shared" si="53"/>
        <v>26</v>
      </c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 spans="1:26">
      <c r="A699" s="133">
        <v>277</v>
      </c>
      <c r="B699" s="128" t="s">
        <v>477</v>
      </c>
      <c r="C699" s="128" t="s">
        <v>149</v>
      </c>
      <c r="D699" s="133" t="s">
        <v>123</v>
      </c>
      <c r="E699" s="133" t="s">
        <v>101</v>
      </c>
      <c r="F699" s="133" t="s">
        <v>102</v>
      </c>
      <c r="G699" s="169">
        <v>27486</v>
      </c>
      <c r="H699" s="128" t="s">
        <v>109</v>
      </c>
      <c r="I699" s="170">
        <v>1.383101851851852E-2</v>
      </c>
      <c r="J699" s="174">
        <f t="shared" si="51"/>
        <v>1195</v>
      </c>
      <c r="K699" s="174">
        <f t="shared" si="52"/>
        <v>1200</v>
      </c>
      <c r="L699" s="174">
        <f t="shared" si="53"/>
        <v>33</v>
      </c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 spans="1:26">
      <c r="A700" s="133">
        <v>278</v>
      </c>
      <c r="B700" s="128" t="s">
        <v>477</v>
      </c>
      <c r="C700" s="128" t="s">
        <v>140</v>
      </c>
      <c r="D700" s="133" t="s">
        <v>136</v>
      </c>
      <c r="E700" s="133" t="s">
        <v>87</v>
      </c>
      <c r="F700" s="133" t="s">
        <v>102</v>
      </c>
      <c r="G700" s="169">
        <v>27940</v>
      </c>
      <c r="H700" s="128" t="s">
        <v>127</v>
      </c>
      <c r="I700" s="170">
        <v>1.1400462962962965E-2</v>
      </c>
      <c r="J700" s="174">
        <f t="shared" si="51"/>
        <v>985</v>
      </c>
      <c r="K700" s="174">
        <f t="shared" si="52"/>
        <v>990</v>
      </c>
      <c r="L700" s="174">
        <f t="shared" si="53"/>
        <v>40</v>
      </c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 spans="1:26">
      <c r="A701" s="133">
        <v>279</v>
      </c>
      <c r="B701" s="128" t="s">
        <v>478</v>
      </c>
      <c r="C701" s="128" t="s">
        <v>479</v>
      </c>
      <c r="D701" s="133" t="s">
        <v>108</v>
      </c>
      <c r="E701" s="133" t="s">
        <v>87</v>
      </c>
      <c r="F701" s="133" t="s">
        <v>102</v>
      </c>
      <c r="G701" s="169">
        <v>27360</v>
      </c>
      <c r="H701" s="128" t="s">
        <v>109</v>
      </c>
      <c r="I701" s="170">
        <v>1.2500000000000001E-2</v>
      </c>
      <c r="J701" s="174">
        <f t="shared" si="51"/>
        <v>1080</v>
      </c>
      <c r="K701" s="174">
        <f t="shared" si="52"/>
        <v>1080</v>
      </c>
      <c r="L701" s="174">
        <f t="shared" si="53"/>
        <v>37</v>
      </c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 spans="1:26">
      <c r="A702" s="133">
        <v>280</v>
      </c>
      <c r="B702" s="128" t="s">
        <v>480</v>
      </c>
      <c r="C702" s="128" t="s">
        <v>481</v>
      </c>
      <c r="D702" s="133" t="s">
        <v>184</v>
      </c>
      <c r="E702" s="133" t="s">
        <v>96</v>
      </c>
      <c r="F702" s="133" t="s">
        <v>102</v>
      </c>
      <c r="G702" s="169">
        <v>28141</v>
      </c>
      <c r="H702" s="128" t="s">
        <v>127</v>
      </c>
      <c r="I702" s="170">
        <v>1.0231481481481482E-2</v>
      </c>
      <c r="J702" s="174">
        <f t="shared" si="51"/>
        <v>884</v>
      </c>
      <c r="K702" s="174">
        <f t="shared" si="52"/>
        <v>880</v>
      </c>
      <c r="L702" s="174">
        <f t="shared" si="53"/>
        <v>45</v>
      </c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 spans="1:26">
      <c r="A703" s="133">
        <v>281</v>
      </c>
      <c r="B703" s="128" t="s">
        <v>482</v>
      </c>
      <c r="C703" s="128" t="s">
        <v>341</v>
      </c>
      <c r="D703" s="133" t="s">
        <v>86</v>
      </c>
      <c r="E703" s="133" t="s">
        <v>87</v>
      </c>
      <c r="F703" s="133" t="s">
        <v>102</v>
      </c>
      <c r="G703" s="169">
        <v>28149</v>
      </c>
      <c r="H703" s="128" t="s">
        <v>89</v>
      </c>
      <c r="I703" s="170">
        <v>1.0983796296296297E-2</v>
      </c>
      <c r="J703" s="174">
        <f t="shared" si="51"/>
        <v>949</v>
      </c>
      <c r="K703" s="174">
        <f t="shared" si="52"/>
        <v>950</v>
      </c>
      <c r="L703" s="174">
        <f t="shared" si="53"/>
        <v>42</v>
      </c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 spans="1:26">
      <c r="A704" s="133">
        <v>282</v>
      </c>
      <c r="B704" s="128" t="s">
        <v>483</v>
      </c>
      <c r="C704" s="128" t="s">
        <v>484</v>
      </c>
      <c r="D704" s="133" t="s">
        <v>112</v>
      </c>
      <c r="E704" s="133" t="s">
        <v>96</v>
      </c>
      <c r="F704" s="133" t="s">
        <v>102</v>
      </c>
      <c r="G704" s="169">
        <v>28271</v>
      </c>
      <c r="H704" s="128" t="s">
        <v>92</v>
      </c>
      <c r="I704" s="170">
        <v>1.3738425925925926E-2</v>
      </c>
      <c r="J704" s="174">
        <f t="shared" si="51"/>
        <v>1187</v>
      </c>
      <c r="K704" s="174">
        <f t="shared" si="52"/>
        <v>1190</v>
      </c>
      <c r="L704" s="174">
        <f t="shared" si="53"/>
        <v>34</v>
      </c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</sheetData>
  <phoneticPr fontId="7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horizontalDpi="4294967295" verticalDpi="4294967295" r:id="rId1"/>
  <headerFooter alignWithMargins="0">
    <oddHeader>&amp;A</oddHead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84"/>
  <sheetViews>
    <sheetView zoomScaleNormal="100" workbookViewId="0"/>
  </sheetViews>
  <sheetFormatPr baseColWidth="10" defaultColWidth="9.1328125" defaultRowHeight="15.75"/>
  <cols>
    <col min="1" max="1" width="11.3984375" style="188" bestFit="1" customWidth="1"/>
    <col min="2" max="2" width="36" style="188" customWidth="1"/>
    <col min="3" max="3" width="27.59765625" style="188" bestFit="1" customWidth="1"/>
    <col min="4" max="4" width="14.86328125" style="191" bestFit="1" customWidth="1"/>
    <col min="5" max="5" width="8.86328125" style="188" bestFit="1" customWidth="1"/>
    <col min="6" max="6" width="13.86328125" style="188" bestFit="1" customWidth="1"/>
    <col min="7" max="7" width="20.265625" style="188" bestFit="1" customWidth="1"/>
    <col min="8" max="8" width="11.1328125" style="188" bestFit="1" customWidth="1"/>
    <col min="9" max="9" width="29.59765625" style="188" bestFit="1" customWidth="1"/>
    <col min="10" max="10" width="9.73046875" style="188" bestFit="1" customWidth="1"/>
    <col min="11" max="11" width="89" style="188" bestFit="1" customWidth="1"/>
    <col min="12" max="16384" width="9.1328125" style="188"/>
  </cols>
  <sheetData>
    <row r="1" spans="1:6">
      <c r="A1" s="51" t="s">
        <v>677</v>
      </c>
      <c r="B1" s="52" t="s">
        <v>687</v>
      </c>
      <c r="C1" s="55"/>
      <c r="D1" s="187"/>
      <c r="E1" s="55"/>
      <c r="F1" s="55"/>
    </row>
    <row r="2" spans="1:6">
      <c r="A2" s="189"/>
      <c r="B2" s="55"/>
      <c r="C2" s="55"/>
      <c r="D2" s="187"/>
      <c r="E2" s="55"/>
      <c r="F2" s="55"/>
    </row>
    <row r="4" spans="1:6" s="190" customFormat="1">
      <c r="B4" s="207" t="s">
        <v>485</v>
      </c>
      <c r="C4" s="207" t="s">
        <v>486</v>
      </c>
      <c r="D4" s="208" t="s">
        <v>487</v>
      </c>
      <c r="E4" s="209" t="s">
        <v>488</v>
      </c>
      <c r="F4" s="209" t="s">
        <v>489</v>
      </c>
    </row>
    <row r="5" spans="1:6">
      <c r="B5" s="204" t="s">
        <v>490</v>
      </c>
      <c r="C5" s="204" t="s">
        <v>491</v>
      </c>
      <c r="D5" s="205">
        <v>18</v>
      </c>
      <c r="E5" s="206">
        <v>0.15</v>
      </c>
      <c r="F5" s="210"/>
    </row>
    <row r="6" spans="1:6">
      <c r="B6" s="204" t="s">
        <v>492</v>
      </c>
      <c r="C6" s="204" t="s">
        <v>493</v>
      </c>
      <c r="D6" s="205">
        <v>19</v>
      </c>
      <c r="E6" s="206">
        <v>0.13</v>
      </c>
      <c r="F6" s="210"/>
    </row>
    <row r="7" spans="1:6">
      <c r="B7" s="204" t="s">
        <v>494</v>
      </c>
      <c r="C7" s="204" t="s">
        <v>495</v>
      </c>
      <c r="D7" s="205">
        <v>10</v>
      </c>
      <c r="E7" s="206">
        <v>0.14000000000000001</v>
      </c>
      <c r="F7" s="210"/>
    </row>
    <row r="8" spans="1:6">
      <c r="B8" s="204" t="s">
        <v>496</v>
      </c>
      <c r="C8" s="204" t="s">
        <v>497</v>
      </c>
      <c r="D8" s="205">
        <v>22</v>
      </c>
      <c r="E8" s="206">
        <v>0.1</v>
      </c>
      <c r="F8" s="210"/>
    </row>
    <row r="9" spans="1:6">
      <c r="B9" s="204" t="s">
        <v>498</v>
      </c>
      <c r="C9" s="204" t="s">
        <v>499</v>
      </c>
      <c r="D9" s="205">
        <v>21.35</v>
      </c>
      <c r="E9" s="206">
        <v>0.15</v>
      </c>
      <c r="F9" s="210"/>
    </row>
    <row r="10" spans="1:6">
      <c r="B10" s="204" t="s">
        <v>500</v>
      </c>
      <c r="C10" s="204" t="s">
        <v>501</v>
      </c>
      <c r="D10" s="205">
        <v>25</v>
      </c>
      <c r="E10" s="206">
        <v>0.05</v>
      </c>
      <c r="F10" s="210"/>
    </row>
    <row r="11" spans="1:6">
      <c r="B11" s="204" t="s">
        <v>502</v>
      </c>
      <c r="C11" s="204" t="s">
        <v>503</v>
      </c>
      <c r="D11" s="205">
        <v>30</v>
      </c>
      <c r="E11" s="206">
        <v>7.1999999999999981E-2</v>
      </c>
      <c r="F11" s="210"/>
    </row>
    <row r="12" spans="1:6">
      <c r="B12" s="204" t="s">
        <v>504</v>
      </c>
      <c r="C12" s="204" t="s">
        <v>505</v>
      </c>
      <c r="D12" s="205">
        <v>40</v>
      </c>
      <c r="E12" s="206">
        <v>0.16</v>
      </c>
      <c r="F12" s="210"/>
    </row>
    <row r="13" spans="1:6">
      <c r="B13" s="204" t="s">
        <v>506</v>
      </c>
      <c r="C13" s="204" t="s">
        <v>507</v>
      </c>
      <c r="D13" s="205">
        <v>97</v>
      </c>
      <c r="E13" s="206">
        <v>0.22</v>
      </c>
      <c r="F13" s="210"/>
    </row>
    <row r="14" spans="1:6">
      <c r="B14" s="204" t="s">
        <v>508</v>
      </c>
      <c r="C14" s="204" t="s">
        <v>509</v>
      </c>
      <c r="D14" s="205">
        <v>31</v>
      </c>
      <c r="E14" s="206">
        <v>0.13</v>
      </c>
      <c r="F14" s="210"/>
    </row>
    <row r="15" spans="1:6">
      <c r="B15" s="204" t="s">
        <v>510</v>
      </c>
      <c r="C15" s="204" t="s">
        <v>511</v>
      </c>
      <c r="D15" s="205">
        <v>21</v>
      </c>
      <c r="E15" s="206">
        <v>0.14000000000000001</v>
      </c>
      <c r="F15" s="210"/>
    </row>
    <row r="16" spans="1:6">
      <c r="B16" s="204" t="s">
        <v>512</v>
      </c>
      <c r="C16" s="204" t="s">
        <v>513</v>
      </c>
      <c r="D16" s="205">
        <v>38</v>
      </c>
      <c r="E16" s="206">
        <v>0.12</v>
      </c>
      <c r="F16" s="210"/>
    </row>
    <row r="17" spans="2:6">
      <c r="B17" s="204" t="s">
        <v>514</v>
      </c>
      <c r="C17" s="204" t="s">
        <v>515</v>
      </c>
      <c r="D17" s="205">
        <v>6</v>
      </c>
      <c r="E17" s="206">
        <v>0.15</v>
      </c>
      <c r="F17" s="210"/>
    </row>
    <row r="18" spans="2:6">
      <c r="B18" s="204" t="s">
        <v>516</v>
      </c>
      <c r="C18" s="204" t="s">
        <v>517</v>
      </c>
      <c r="D18" s="205">
        <v>23.25</v>
      </c>
      <c r="E18" s="206">
        <v>0.13</v>
      </c>
      <c r="F18" s="210"/>
    </row>
    <row r="19" spans="2:6">
      <c r="B19" s="204" t="s">
        <v>518</v>
      </c>
      <c r="C19" s="204" t="s">
        <v>519</v>
      </c>
      <c r="D19" s="205">
        <v>15.5</v>
      </c>
      <c r="E19" s="206">
        <v>0.14000000000000001</v>
      </c>
      <c r="F19" s="210"/>
    </row>
    <row r="20" spans="2:6">
      <c r="B20" s="204" t="s">
        <v>520</v>
      </c>
      <c r="C20" s="204" t="s">
        <v>521</v>
      </c>
      <c r="D20" s="205">
        <v>17.45</v>
      </c>
      <c r="E20" s="206">
        <v>0.1</v>
      </c>
      <c r="F20" s="210"/>
    </row>
    <row r="21" spans="2:6">
      <c r="B21" s="204" t="s">
        <v>522</v>
      </c>
      <c r="C21" s="204" t="s">
        <v>523</v>
      </c>
      <c r="D21" s="205">
        <v>39</v>
      </c>
      <c r="E21" s="206">
        <v>0.15</v>
      </c>
      <c r="F21" s="210"/>
    </row>
    <row r="22" spans="2:6">
      <c r="B22" s="204" t="s">
        <v>524</v>
      </c>
      <c r="C22" s="204" t="s">
        <v>525</v>
      </c>
      <c r="D22" s="205">
        <v>62.5</v>
      </c>
      <c r="E22" s="206">
        <v>0.05</v>
      </c>
      <c r="F22" s="210"/>
    </row>
    <row r="23" spans="2:6">
      <c r="B23" s="204" t="s">
        <v>526</v>
      </c>
      <c r="C23" s="204" t="s">
        <v>527</v>
      </c>
      <c r="D23" s="205">
        <v>9.1999999999999993</v>
      </c>
      <c r="E23" s="206">
        <v>7.1999999999999981E-2</v>
      </c>
      <c r="F23" s="210"/>
    </row>
    <row r="24" spans="2:6">
      <c r="B24" s="204" t="s">
        <v>528</v>
      </c>
      <c r="C24" s="204" t="s">
        <v>529</v>
      </c>
      <c r="D24" s="205">
        <v>81</v>
      </c>
      <c r="E24" s="206">
        <v>0.16</v>
      </c>
      <c r="F24" s="210"/>
    </row>
    <row r="25" spans="2:6">
      <c r="B25" s="204" t="s">
        <v>530</v>
      </c>
      <c r="C25" s="204" t="s">
        <v>531</v>
      </c>
      <c r="D25" s="205">
        <v>10</v>
      </c>
      <c r="E25" s="206">
        <v>0.22</v>
      </c>
      <c r="F25" s="210"/>
    </row>
    <row r="26" spans="2:6">
      <c r="B26" s="204" t="s">
        <v>532</v>
      </c>
      <c r="C26" s="204" t="s">
        <v>533</v>
      </c>
      <c r="D26" s="205">
        <v>21</v>
      </c>
      <c r="E26" s="206">
        <v>0.13</v>
      </c>
      <c r="F26" s="210"/>
    </row>
    <row r="27" spans="2:6">
      <c r="B27" s="204" t="s">
        <v>534</v>
      </c>
      <c r="C27" s="204" t="s">
        <v>535</v>
      </c>
      <c r="D27" s="205">
        <v>9</v>
      </c>
      <c r="E27" s="206">
        <v>0.14000000000000001</v>
      </c>
      <c r="F27" s="210"/>
    </row>
    <row r="28" spans="2:6">
      <c r="B28" s="204" t="s">
        <v>536</v>
      </c>
      <c r="C28" s="204" t="s">
        <v>537</v>
      </c>
      <c r="D28" s="205">
        <v>4.5</v>
      </c>
      <c r="E28" s="206">
        <v>0.12</v>
      </c>
      <c r="F28" s="210"/>
    </row>
    <row r="29" spans="2:6">
      <c r="B29" s="204" t="s">
        <v>538</v>
      </c>
      <c r="C29" s="204" t="s">
        <v>539</v>
      </c>
      <c r="D29" s="205">
        <v>14</v>
      </c>
      <c r="E29" s="206">
        <v>0.15</v>
      </c>
      <c r="F29" s="210"/>
    </row>
    <row r="30" spans="2:6">
      <c r="B30" s="204" t="s">
        <v>540</v>
      </c>
      <c r="C30" s="204" t="s">
        <v>541</v>
      </c>
      <c r="D30" s="205">
        <v>31.23</v>
      </c>
      <c r="E30" s="206">
        <v>0.13</v>
      </c>
      <c r="F30" s="210"/>
    </row>
    <row r="31" spans="2:6">
      <c r="B31" s="204" t="s">
        <v>542</v>
      </c>
      <c r="C31" s="204" t="s">
        <v>543</v>
      </c>
      <c r="D31" s="205">
        <v>43.9</v>
      </c>
      <c r="E31" s="206">
        <v>0.14000000000000001</v>
      </c>
      <c r="F31" s="210"/>
    </row>
    <row r="32" spans="2:6">
      <c r="B32" s="204" t="s">
        <v>544</v>
      </c>
      <c r="C32" s="204" t="s">
        <v>545</v>
      </c>
      <c r="D32" s="205">
        <v>45.6</v>
      </c>
      <c r="E32" s="206">
        <v>0.1</v>
      </c>
      <c r="F32" s="210"/>
    </row>
    <row r="33" spans="2:6">
      <c r="B33" s="204" t="s">
        <v>546</v>
      </c>
      <c r="C33" s="204" t="s">
        <v>547</v>
      </c>
      <c r="D33" s="205">
        <v>123.79</v>
      </c>
      <c r="E33" s="206">
        <v>0.15</v>
      </c>
      <c r="F33" s="210"/>
    </row>
    <row r="34" spans="2:6">
      <c r="B34" s="204" t="s">
        <v>548</v>
      </c>
      <c r="C34" s="204" t="s">
        <v>549</v>
      </c>
      <c r="D34" s="205">
        <v>25.89</v>
      </c>
      <c r="E34" s="206">
        <v>0.05</v>
      </c>
      <c r="F34" s="210"/>
    </row>
    <row r="35" spans="2:6">
      <c r="B35" s="204" t="s">
        <v>550</v>
      </c>
      <c r="C35" s="204" t="s">
        <v>551</v>
      </c>
      <c r="D35" s="205">
        <v>12.5</v>
      </c>
      <c r="E35" s="206">
        <v>7.1999999999999981E-2</v>
      </c>
      <c r="F35" s="210"/>
    </row>
    <row r="36" spans="2:6">
      <c r="B36" s="204" t="s">
        <v>552</v>
      </c>
      <c r="C36" s="204" t="s">
        <v>553</v>
      </c>
      <c r="D36" s="205">
        <v>32</v>
      </c>
      <c r="E36" s="206">
        <v>0.16</v>
      </c>
      <c r="F36" s="210"/>
    </row>
    <row r="37" spans="2:6">
      <c r="B37" s="204" t="s">
        <v>554</v>
      </c>
      <c r="C37" s="204" t="s">
        <v>555</v>
      </c>
      <c r="D37" s="205">
        <v>4.2</v>
      </c>
      <c r="E37" s="206">
        <v>0.02</v>
      </c>
      <c r="F37" s="210"/>
    </row>
    <row r="38" spans="2:6">
      <c r="B38" s="204" t="s">
        <v>556</v>
      </c>
      <c r="C38" s="204" t="s">
        <v>493</v>
      </c>
      <c r="D38" s="205">
        <v>14</v>
      </c>
      <c r="E38" s="206">
        <v>0.13</v>
      </c>
      <c r="F38" s="210"/>
    </row>
    <row r="39" spans="2:6">
      <c r="B39" s="204" t="s">
        <v>557</v>
      </c>
      <c r="C39" s="204" t="s">
        <v>493</v>
      </c>
      <c r="D39" s="205">
        <v>18</v>
      </c>
      <c r="E39" s="206">
        <v>0.14000000000000001</v>
      </c>
      <c r="F39" s="210"/>
    </row>
    <row r="40" spans="2:6">
      <c r="B40" s="204" t="s">
        <v>558</v>
      </c>
      <c r="C40" s="204" t="s">
        <v>559</v>
      </c>
      <c r="D40" s="205">
        <v>19</v>
      </c>
      <c r="E40" s="206">
        <v>0.12</v>
      </c>
      <c r="F40" s="210"/>
    </row>
    <row r="41" spans="2:6">
      <c r="B41" s="204" t="s">
        <v>560</v>
      </c>
      <c r="C41" s="204" t="s">
        <v>503</v>
      </c>
      <c r="D41" s="205">
        <v>26</v>
      </c>
      <c r="E41" s="206">
        <v>7.1999999999999981E-2</v>
      </c>
      <c r="F41" s="210"/>
    </row>
    <row r="42" spans="2:6">
      <c r="B42" s="204" t="s">
        <v>561</v>
      </c>
      <c r="C42" s="204" t="s">
        <v>562</v>
      </c>
      <c r="D42" s="205">
        <v>263.5</v>
      </c>
      <c r="E42" s="206">
        <v>0.16</v>
      </c>
      <c r="F42" s="210"/>
    </row>
    <row r="43" spans="2:6">
      <c r="B43" s="204" t="s">
        <v>563</v>
      </c>
      <c r="C43" s="204" t="s">
        <v>564</v>
      </c>
      <c r="D43" s="205">
        <v>18</v>
      </c>
      <c r="E43" s="206">
        <v>0.22</v>
      </c>
      <c r="F43" s="210"/>
    </row>
    <row r="44" spans="2:6">
      <c r="B44" s="204" t="s">
        <v>565</v>
      </c>
      <c r="C44" s="204" t="s">
        <v>566</v>
      </c>
      <c r="D44" s="205">
        <v>18.399999999999999</v>
      </c>
      <c r="E44" s="206">
        <v>0.13</v>
      </c>
      <c r="F44" s="210"/>
    </row>
    <row r="45" spans="2:6">
      <c r="B45" s="204" t="s">
        <v>567</v>
      </c>
      <c r="C45" s="204" t="s">
        <v>568</v>
      </c>
      <c r="D45" s="205">
        <v>9.65</v>
      </c>
      <c r="E45" s="206">
        <v>0.14000000000000001</v>
      </c>
      <c r="F45" s="210"/>
    </row>
    <row r="46" spans="2:6">
      <c r="B46" s="204" t="s">
        <v>569</v>
      </c>
      <c r="C46" s="204" t="s">
        <v>570</v>
      </c>
      <c r="D46" s="205">
        <v>14</v>
      </c>
      <c r="E46" s="206">
        <v>0.12</v>
      </c>
      <c r="F46" s="210"/>
    </row>
    <row r="47" spans="2:6">
      <c r="B47" s="204" t="s">
        <v>571</v>
      </c>
      <c r="C47" s="204" t="s">
        <v>572</v>
      </c>
      <c r="D47" s="205">
        <v>46</v>
      </c>
      <c r="E47" s="206">
        <v>0.15</v>
      </c>
      <c r="F47" s="210"/>
    </row>
    <row r="48" spans="2:6">
      <c r="B48" s="204" t="s">
        <v>573</v>
      </c>
      <c r="C48" s="204" t="s">
        <v>574</v>
      </c>
      <c r="D48" s="205">
        <v>19.45</v>
      </c>
      <c r="E48" s="206">
        <v>0.13</v>
      </c>
      <c r="F48" s="210"/>
    </row>
    <row r="49" spans="2:6">
      <c r="B49" s="204" t="s">
        <v>575</v>
      </c>
      <c r="C49" s="204" t="s">
        <v>511</v>
      </c>
      <c r="D49" s="205">
        <v>9.5</v>
      </c>
      <c r="E49" s="206">
        <v>0.14000000000000001</v>
      </c>
      <c r="F49" s="210"/>
    </row>
    <row r="50" spans="2:6">
      <c r="B50" s="204" t="s">
        <v>576</v>
      </c>
      <c r="C50" s="204" t="s">
        <v>577</v>
      </c>
      <c r="D50" s="205">
        <v>12</v>
      </c>
      <c r="E50" s="206">
        <v>0.1</v>
      </c>
      <c r="F50" s="210"/>
    </row>
    <row r="51" spans="2:6">
      <c r="B51" s="204" t="s">
        <v>578</v>
      </c>
      <c r="C51" s="204" t="s">
        <v>579</v>
      </c>
      <c r="D51" s="205">
        <v>9.5</v>
      </c>
      <c r="E51" s="206">
        <v>0.15</v>
      </c>
      <c r="F51" s="210"/>
    </row>
    <row r="52" spans="2:6">
      <c r="B52" s="204" t="s">
        <v>580</v>
      </c>
      <c r="C52" s="204" t="s">
        <v>581</v>
      </c>
      <c r="D52" s="205">
        <v>12.75</v>
      </c>
      <c r="E52" s="206">
        <v>7.1999999999999981E-2</v>
      </c>
      <c r="F52" s="210"/>
    </row>
    <row r="53" spans="2:6">
      <c r="B53" s="204" t="s">
        <v>582</v>
      </c>
      <c r="C53" s="204" t="s">
        <v>583</v>
      </c>
      <c r="D53" s="205">
        <v>20</v>
      </c>
      <c r="E53" s="206">
        <v>0.16</v>
      </c>
      <c r="F53" s="210"/>
    </row>
    <row r="54" spans="2:6">
      <c r="B54" s="204" t="s">
        <v>584</v>
      </c>
      <c r="C54" s="204" t="s">
        <v>585</v>
      </c>
      <c r="D54" s="205">
        <v>16.25</v>
      </c>
      <c r="E54" s="206">
        <v>0.22</v>
      </c>
      <c r="F54" s="210"/>
    </row>
    <row r="55" spans="2:6">
      <c r="B55" s="204" t="s">
        <v>586</v>
      </c>
      <c r="C55" s="204" t="s">
        <v>587</v>
      </c>
      <c r="D55" s="205">
        <v>53</v>
      </c>
      <c r="E55" s="206">
        <v>0.13</v>
      </c>
      <c r="F55" s="210"/>
    </row>
    <row r="56" spans="2:6">
      <c r="B56" s="204" t="s">
        <v>588</v>
      </c>
      <c r="C56" s="204" t="s">
        <v>589</v>
      </c>
      <c r="D56" s="205">
        <v>7</v>
      </c>
      <c r="E56" s="206">
        <v>0.14000000000000001</v>
      </c>
      <c r="F56" s="210"/>
    </row>
    <row r="57" spans="2:6">
      <c r="B57" s="204" t="s">
        <v>590</v>
      </c>
      <c r="C57" s="204" t="s">
        <v>591</v>
      </c>
      <c r="D57" s="205">
        <v>32.799999999999997</v>
      </c>
      <c r="E57" s="206">
        <v>0.12</v>
      </c>
      <c r="F57" s="210"/>
    </row>
    <row r="58" spans="2:6">
      <c r="B58" s="204" t="s">
        <v>592</v>
      </c>
      <c r="C58" s="204" t="s">
        <v>593</v>
      </c>
      <c r="D58" s="205">
        <v>7.45</v>
      </c>
      <c r="E58" s="206">
        <v>0.15</v>
      </c>
      <c r="F58" s="210"/>
    </row>
    <row r="59" spans="2:6">
      <c r="B59" s="204" t="s">
        <v>594</v>
      </c>
      <c r="C59" s="204" t="s">
        <v>595</v>
      </c>
      <c r="D59" s="205">
        <v>24</v>
      </c>
      <c r="E59" s="206">
        <v>0.13</v>
      </c>
      <c r="F59" s="210"/>
    </row>
    <row r="60" spans="2:6">
      <c r="B60" s="204" t="s">
        <v>596</v>
      </c>
      <c r="C60" s="204" t="s">
        <v>597</v>
      </c>
      <c r="D60" s="205">
        <v>38</v>
      </c>
      <c r="E60" s="206">
        <v>0.14000000000000001</v>
      </c>
      <c r="F60" s="210"/>
    </row>
    <row r="61" spans="2:6">
      <c r="B61" s="204" t="s">
        <v>598</v>
      </c>
      <c r="C61" s="204" t="s">
        <v>597</v>
      </c>
      <c r="D61" s="205">
        <v>19.5</v>
      </c>
      <c r="E61" s="206">
        <v>0.1</v>
      </c>
      <c r="F61" s="210"/>
    </row>
    <row r="62" spans="2:6">
      <c r="B62" s="204" t="s">
        <v>599</v>
      </c>
      <c r="C62" s="204" t="s">
        <v>600</v>
      </c>
      <c r="D62" s="205">
        <v>13.25</v>
      </c>
      <c r="E62" s="206">
        <v>0.15</v>
      </c>
      <c r="F62" s="210"/>
    </row>
    <row r="63" spans="2:6">
      <c r="B63" s="204" t="s">
        <v>601</v>
      </c>
      <c r="C63" s="204" t="s">
        <v>602</v>
      </c>
      <c r="D63" s="205">
        <v>55</v>
      </c>
      <c r="E63" s="206">
        <v>7.1999999999999981E-2</v>
      </c>
      <c r="F63" s="210"/>
    </row>
    <row r="64" spans="2:6">
      <c r="B64" s="204" t="s">
        <v>603</v>
      </c>
      <c r="C64" s="204" t="s">
        <v>604</v>
      </c>
      <c r="D64" s="205">
        <v>34</v>
      </c>
      <c r="E64" s="206">
        <v>0.16</v>
      </c>
      <c r="F64" s="210"/>
    </row>
    <row r="65" spans="2:6">
      <c r="B65" s="204" t="s">
        <v>605</v>
      </c>
      <c r="C65" s="204" t="s">
        <v>606</v>
      </c>
      <c r="D65" s="205">
        <v>28.5</v>
      </c>
      <c r="E65" s="206">
        <v>0.22</v>
      </c>
      <c r="F65" s="210"/>
    </row>
    <row r="66" spans="2:6">
      <c r="B66" s="204" t="s">
        <v>607</v>
      </c>
      <c r="C66" s="204" t="s">
        <v>608</v>
      </c>
      <c r="D66" s="205">
        <v>49.3</v>
      </c>
      <c r="E66" s="206">
        <v>0.13</v>
      </c>
      <c r="F66" s="210"/>
    </row>
    <row r="67" spans="2:6">
      <c r="B67" s="204" t="s">
        <v>609</v>
      </c>
      <c r="C67" s="204" t="s">
        <v>610</v>
      </c>
      <c r="D67" s="205">
        <v>43.9</v>
      </c>
      <c r="E67" s="206">
        <v>0.14000000000000001</v>
      </c>
      <c r="F67" s="210"/>
    </row>
    <row r="68" spans="2:6">
      <c r="B68" s="204" t="s">
        <v>611</v>
      </c>
      <c r="C68" s="204" t="s">
        <v>612</v>
      </c>
      <c r="D68" s="205">
        <v>33.25</v>
      </c>
      <c r="E68" s="206">
        <v>0.12</v>
      </c>
      <c r="F68" s="210"/>
    </row>
    <row r="69" spans="2:6">
      <c r="B69" s="204" t="s">
        <v>613</v>
      </c>
      <c r="C69" s="204" t="s">
        <v>614</v>
      </c>
      <c r="D69" s="205">
        <v>21.05</v>
      </c>
      <c r="E69" s="206">
        <v>0.15</v>
      </c>
      <c r="F69" s="210"/>
    </row>
    <row r="70" spans="2:6">
      <c r="B70" s="204" t="s">
        <v>615</v>
      </c>
      <c r="C70" s="204" t="s">
        <v>616</v>
      </c>
      <c r="D70" s="205">
        <v>17</v>
      </c>
      <c r="E70" s="206">
        <v>0.13</v>
      </c>
      <c r="F70" s="210"/>
    </row>
    <row r="71" spans="2:6">
      <c r="B71" s="204" t="s">
        <v>617</v>
      </c>
      <c r="C71" s="204" t="s">
        <v>493</v>
      </c>
      <c r="D71" s="205">
        <v>14</v>
      </c>
      <c r="E71" s="206">
        <v>0.14000000000000001</v>
      </c>
      <c r="F71" s="210"/>
    </row>
    <row r="72" spans="2:6">
      <c r="B72" s="204" t="s">
        <v>618</v>
      </c>
      <c r="C72" s="204" t="s">
        <v>619</v>
      </c>
      <c r="D72" s="205">
        <v>12.5</v>
      </c>
      <c r="E72" s="206">
        <v>0.1</v>
      </c>
      <c r="F72" s="210"/>
    </row>
    <row r="73" spans="2:6">
      <c r="B73" s="204" t="s">
        <v>620</v>
      </c>
      <c r="C73" s="204" t="s">
        <v>621</v>
      </c>
      <c r="D73" s="205">
        <v>36</v>
      </c>
      <c r="E73" s="206">
        <v>0.15</v>
      </c>
      <c r="F73" s="210"/>
    </row>
    <row r="74" spans="2:6">
      <c r="B74" s="204" t="s">
        <v>622</v>
      </c>
      <c r="C74" s="204" t="s">
        <v>623</v>
      </c>
      <c r="D74" s="205">
        <v>15</v>
      </c>
      <c r="E74" s="206">
        <v>7.1999999999999981E-2</v>
      </c>
      <c r="F74" s="210"/>
    </row>
    <row r="75" spans="2:6">
      <c r="B75" s="204" t="s">
        <v>624</v>
      </c>
      <c r="C75" s="204" t="s">
        <v>513</v>
      </c>
      <c r="D75" s="205">
        <v>21.5</v>
      </c>
      <c r="E75" s="206">
        <v>0.16</v>
      </c>
      <c r="F75" s="210"/>
    </row>
    <row r="76" spans="2:6">
      <c r="B76" s="204" t="s">
        <v>625</v>
      </c>
      <c r="C76" s="204" t="s">
        <v>553</v>
      </c>
      <c r="D76" s="205">
        <v>34.799999999999997</v>
      </c>
      <c r="E76" s="206">
        <v>0.22</v>
      </c>
      <c r="F76" s="210"/>
    </row>
    <row r="77" spans="2:6">
      <c r="B77" s="204" t="s">
        <v>626</v>
      </c>
      <c r="C77" s="204" t="s">
        <v>627</v>
      </c>
      <c r="D77" s="205">
        <v>15</v>
      </c>
      <c r="E77" s="206">
        <v>0.13</v>
      </c>
      <c r="F77" s="210"/>
    </row>
    <row r="78" spans="2:6">
      <c r="B78" s="204" t="s">
        <v>628</v>
      </c>
      <c r="C78" s="204" t="s">
        <v>602</v>
      </c>
      <c r="D78" s="205">
        <v>10</v>
      </c>
      <c r="E78" s="206">
        <v>0.14000000000000001</v>
      </c>
      <c r="F78" s="210"/>
    </row>
    <row r="79" spans="2:6">
      <c r="B79" s="204" t="s">
        <v>629</v>
      </c>
      <c r="C79" s="204" t="s">
        <v>630</v>
      </c>
      <c r="D79" s="205">
        <v>7.75</v>
      </c>
      <c r="E79" s="206">
        <v>0.12</v>
      </c>
      <c r="F79" s="210"/>
    </row>
    <row r="80" spans="2:6">
      <c r="B80" s="204" t="s">
        <v>631</v>
      </c>
      <c r="C80" s="204" t="s">
        <v>632</v>
      </c>
      <c r="D80" s="205">
        <v>18</v>
      </c>
      <c r="E80" s="206">
        <v>0.15</v>
      </c>
      <c r="F80" s="210"/>
    </row>
    <row r="81" spans="2:6">
      <c r="B81" s="204" t="s">
        <v>633</v>
      </c>
      <c r="C81" s="204" t="s">
        <v>634</v>
      </c>
      <c r="D81" s="205">
        <v>13</v>
      </c>
      <c r="E81" s="206">
        <v>0.13</v>
      </c>
      <c r="F81" s="210"/>
    </row>
    <row r="82" spans="2:6">
      <c r="F82" s="192"/>
    </row>
    <row r="83" spans="2:6">
      <c r="F83" s="192"/>
    </row>
    <row r="84" spans="2:6">
      <c r="F84" s="192"/>
    </row>
    <row r="85" spans="2:6">
      <c r="F85" s="192"/>
    </row>
    <row r="86" spans="2:6">
      <c r="F86" s="192"/>
    </row>
    <row r="87" spans="2:6">
      <c r="F87" s="192"/>
    </row>
    <row r="88" spans="2:6">
      <c r="F88" s="192"/>
    </row>
    <row r="89" spans="2:6">
      <c r="F89" s="192"/>
    </row>
    <row r="90" spans="2:6">
      <c r="F90" s="192"/>
    </row>
    <row r="91" spans="2:6">
      <c r="F91" s="192"/>
    </row>
    <row r="92" spans="2:6">
      <c r="F92" s="192"/>
    </row>
    <row r="100" spans="1:10">
      <c r="A100" s="193" t="s">
        <v>15</v>
      </c>
      <c r="B100" s="194"/>
      <c r="C100" s="194"/>
      <c r="D100" s="195"/>
      <c r="E100" s="194"/>
      <c r="F100" s="196"/>
    </row>
    <row r="101" spans="1:10">
      <c r="A101" s="194"/>
      <c r="B101" s="194"/>
      <c r="C101" s="194"/>
      <c r="D101" s="195"/>
      <c r="E101" s="194"/>
      <c r="F101" s="196"/>
    </row>
    <row r="102" spans="1:10">
      <c r="A102" s="194"/>
      <c r="B102" s="194"/>
      <c r="C102" s="194"/>
      <c r="D102" s="195"/>
      <c r="E102" s="194"/>
      <c r="F102" s="196"/>
    </row>
    <row r="103" spans="1:10">
      <c r="A103" s="193"/>
      <c r="B103" s="197" t="s">
        <v>485</v>
      </c>
      <c r="C103" s="197" t="s">
        <v>486</v>
      </c>
      <c r="D103" s="198" t="s">
        <v>487</v>
      </c>
      <c r="E103" s="199" t="s">
        <v>488</v>
      </c>
      <c r="F103" s="200" t="s">
        <v>489</v>
      </c>
      <c r="G103" s="188" t="s">
        <v>664</v>
      </c>
    </row>
    <row r="104" spans="1:10">
      <c r="A104" s="194"/>
      <c r="B104" s="128" t="s">
        <v>490</v>
      </c>
      <c r="C104" s="128" t="s">
        <v>491</v>
      </c>
      <c r="D104" s="195">
        <v>18</v>
      </c>
      <c r="E104" s="201">
        <v>0.15</v>
      </c>
      <c r="F104" s="202">
        <f>ROUND((D104-D104*E104)*20,0)/20</f>
        <v>15.3</v>
      </c>
      <c r="G104" s="203">
        <f>ROUND((D104-D104*E104)*2,1)/2</f>
        <v>15.3</v>
      </c>
      <c r="H104" s="203">
        <f>ROUND((D104-D104*E104)/5,2)*5</f>
        <v>15.3</v>
      </c>
      <c r="I104" s="203">
        <f>MROUND(D104-D104*E104,0.05)</f>
        <v>15.3</v>
      </c>
      <c r="J104" s="188" t="b">
        <f t="shared" ref="J104:J167" si="0">F104=I104</f>
        <v>1</v>
      </c>
    </row>
    <row r="105" spans="1:10">
      <c r="A105" s="194"/>
      <c r="B105" s="128" t="s">
        <v>492</v>
      </c>
      <c r="C105" s="128" t="s">
        <v>493</v>
      </c>
      <c r="D105" s="195">
        <v>19</v>
      </c>
      <c r="E105" s="201">
        <v>0.13</v>
      </c>
      <c r="F105" s="202">
        <f t="shared" ref="F105:F168" si="1">ROUND((D105-D105*E105)*20,0)/20</f>
        <v>16.55</v>
      </c>
      <c r="G105" s="203">
        <f t="shared" ref="G105:G168" si="2">ROUND((D105-D105*E105)*2,1)/2</f>
        <v>16.55</v>
      </c>
      <c r="H105" s="203">
        <f t="shared" ref="H105:H168" si="3">ROUND((D105-D105*E105)/5,2)*5</f>
        <v>16.55</v>
      </c>
      <c r="I105" s="203">
        <f t="shared" ref="I105:I168" si="4">MROUND(D105-D105*E105,0.05)</f>
        <v>16.55</v>
      </c>
      <c r="J105" s="188" t="b">
        <f t="shared" si="0"/>
        <v>1</v>
      </c>
    </row>
    <row r="106" spans="1:10">
      <c r="A106" s="194"/>
      <c r="B106" s="128" t="s">
        <v>494</v>
      </c>
      <c r="C106" s="128" t="s">
        <v>495</v>
      </c>
      <c r="D106" s="195">
        <v>10</v>
      </c>
      <c r="E106" s="201">
        <v>0.14000000000000001</v>
      </c>
      <c r="F106" s="202">
        <f t="shared" si="1"/>
        <v>8.6</v>
      </c>
      <c r="G106" s="203">
        <f t="shared" si="2"/>
        <v>8.6</v>
      </c>
      <c r="H106" s="203">
        <f t="shared" si="3"/>
        <v>8.6</v>
      </c>
      <c r="I106" s="203">
        <f t="shared" si="4"/>
        <v>8.6</v>
      </c>
      <c r="J106" s="188" t="b">
        <f t="shared" si="0"/>
        <v>1</v>
      </c>
    </row>
    <row r="107" spans="1:10">
      <c r="A107" s="194"/>
      <c r="B107" s="128" t="s">
        <v>496</v>
      </c>
      <c r="C107" s="128" t="s">
        <v>497</v>
      </c>
      <c r="D107" s="195">
        <v>22</v>
      </c>
      <c r="E107" s="201">
        <v>0.1</v>
      </c>
      <c r="F107" s="202">
        <f t="shared" si="1"/>
        <v>19.8</v>
      </c>
      <c r="G107" s="203">
        <f t="shared" si="2"/>
        <v>19.8</v>
      </c>
      <c r="H107" s="203">
        <f t="shared" si="3"/>
        <v>19.8</v>
      </c>
      <c r="I107" s="203">
        <f t="shared" si="4"/>
        <v>19.8</v>
      </c>
      <c r="J107" s="188" t="b">
        <f t="shared" si="0"/>
        <v>1</v>
      </c>
    </row>
    <row r="108" spans="1:10">
      <c r="A108" s="194"/>
      <c r="B108" s="128" t="s">
        <v>498</v>
      </c>
      <c r="C108" s="128" t="s">
        <v>499</v>
      </c>
      <c r="D108" s="195">
        <v>21.35</v>
      </c>
      <c r="E108" s="201">
        <v>0.15</v>
      </c>
      <c r="F108" s="202">
        <f t="shared" si="1"/>
        <v>18.149999999999999</v>
      </c>
      <c r="G108" s="203">
        <f t="shared" si="2"/>
        <v>18.149999999999999</v>
      </c>
      <c r="H108" s="203">
        <f t="shared" si="3"/>
        <v>18.149999999999999</v>
      </c>
      <c r="I108" s="203">
        <f t="shared" si="4"/>
        <v>18.150000000000002</v>
      </c>
      <c r="J108" s="188" t="b">
        <f t="shared" si="0"/>
        <v>1</v>
      </c>
    </row>
    <row r="109" spans="1:10">
      <c r="A109" s="194"/>
      <c r="B109" s="128" t="s">
        <v>500</v>
      </c>
      <c r="C109" s="128" t="s">
        <v>501</v>
      </c>
      <c r="D109" s="195">
        <v>25</v>
      </c>
      <c r="E109" s="201">
        <v>0.05</v>
      </c>
      <c r="F109" s="202">
        <f t="shared" si="1"/>
        <v>23.75</v>
      </c>
      <c r="G109" s="203">
        <f t="shared" si="2"/>
        <v>23.75</v>
      </c>
      <c r="H109" s="203">
        <f t="shared" si="3"/>
        <v>23.75</v>
      </c>
      <c r="I109" s="203">
        <f t="shared" si="4"/>
        <v>23.75</v>
      </c>
      <c r="J109" s="188" t="b">
        <f t="shared" si="0"/>
        <v>1</v>
      </c>
    </row>
    <row r="110" spans="1:10">
      <c r="A110" s="194"/>
      <c r="B110" s="128" t="s">
        <v>502</v>
      </c>
      <c r="C110" s="128" t="s">
        <v>503</v>
      </c>
      <c r="D110" s="195">
        <v>30</v>
      </c>
      <c r="E110" s="201">
        <v>7.1999999999999981E-2</v>
      </c>
      <c r="F110" s="202">
        <f t="shared" si="1"/>
        <v>27.85</v>
      </c>
      <c r="G110" s="203">
        <f t="shared" si="2"/>
        <v>27.85</v>
      </c>
      <c r="H110" s="203">
        <f t="shared" si="3"/>
        <v>27.85</v>
      </c>
      <c r="I110" s="203">
        <f t="shared" si="4"/>
        <v>27.85</v>
      </c>
      <c r="J110" s="188" t="b">
        <f t="shared" si="0"/>
        <v>1</v>
      </c>
    </row>
    <row r="111" spans="1:10">
      <c r="A111" s="194"/>
      <c r="B111" s="128" t="s">
        <v>504</v>
      </c>
      <c r="C111" s="128" t="s">
        <v>505</v>
      </c>
      <c r="D111" s="195">
        <v>40</v>
      </c>
      <c r="E111" s="201">
        <v>0.16</v>
      </c>
      <c r="F111" s="202">
        <f t="shared" si="1"/>
        <v>33.6</v>
      </c>
      <c r="G111" s="203">
        <f t="shared" si="2"/>
        <v>33.6</v>
      </c>
      <c r="H111" s="203">
        <f t="shared" si="3"/>
        <v>33.6</v>
      </c>
      <c r="I111" s="203">
        <f t="shared" si="4"/>
        <v>33.6</v>
      </c>
      <c r="J111" s="188" t="b">
        <f t="shared" si="0"/>
        <v>1</v>
      </c>
    </row>
    <row r="112" spans="1:10">
      <c r="A112" s="194"/>
      <c r="B112" s="128" t="s">
        <v>506</v>
      </c>
      <c r="C112" s="128" t="s">
        <v>507</v>
      </c>
      <c r="D112" s="195">
        <v>97</v>
      </c>
      <c r="E112" s="201">
        <v>0.22</v>
      </c>
      <c r="F112" s="202">
        <f t="shared" si="1"/>
        <v>75.650000000000006</v>
      </c>
      <c r="G112" s="203">
        <f t="shared" si="2"/>
        <v>75.650000000000006</v>
      </c>
      <c r="H112" s="203">
        <f t="shared" si="3"/>
        <v>75.650000000000006</v>
      </c>
      <c r="I112" s="203">
        <f t="shared" si="4"/>
        <v>75.650000000000006</v>
      </c>
      <c r="J112" s="188" t="b">
        <f t="shared" si="0"/>
        <v>1</v>
      </c>
    </row>
    <row r="113" spans="1:10">
      <c r="A113" s="194"/>
      <c r="B113" s="128" t="s">
        <v>508</v>
      </c>
      <c r="C113" s="128" t="s">
        <v>509</v>
      </c>
      <c r="D113" s="195">
        <v>31</v>
      </c>
      <c r="E113" s="201">
        <v>0.13</v>
      </c>
      <c r="F113" s="202">
        <f t="shared" si="1"/>
        <v>26.95</v>
      </c>
      <c r="G113" s="203">
        <f t="shared" si="2"/>
        <v>26.95</v>
      </c>
      <c r="H113" s="203">
        <f t="shared" si="3"/>
        <v>26.95</v>
      </c>
      <c r="I113" s="203">
        <f t="shared" si="4"/>
        <v>26.950000000000003</v>
      </c>
      <c r="J113" s="188" t="b">
        <f t="shared" si="0"/>
        <v>1</v>
      </c>
    </row>
    <row r="114" spans="1:10">
      <c r="A114" s="194"/>
      <c r="B114" s="128" t="s">
        <v>510</v>
      </c>
      <c r="C114" s="128" t="s">
        <v>511</v>
      </c>
      <c r="D114" s="195">
        <v>21</v>
      </c>
      <c r="E114" s="201">
        <v>0.14000000000000001</v>
      </c>
      <c r="F114" s="202">
        <f t="shared" si="1"/>
        <v>18.05</v>
      </c>
      <c r="G114" s="203">
        <f t="shared" si="2"/>
        <v>18.05</v>
      </c>
      <c r="H114" s="203">
        <f t="shared" si="3"/>
        <v>18.05</v>
      </c>
      <c r="I114" s="203">
        <f t="shared" si="4"/>
        <v>18.05</v>
      </c>
      <c r="J114" s="188" t="b">
        <f t="shared" si="0"/>
        <v>1</v>
      </c>
    </row>
    <row r="115" spans="1:10">
      <c r="A115" s="194"/>
      <c r="B115" s="128" t="s">
        <v>512</v>
      </c>
      <c r="C115" s="128" t="s">
        <v>513</v>
      </c>
      <c r="D115" s="195">
        <v>38</v>
      </c>
      <c r="E115" s="201">
        <v>0.12</v>
      </c>
      <c r="F115" s="202">
        <f t="shared" si="1"/>
        <v>33.450000000000003</v>
      </c>
      <c r="G115" s="203">
        <f t="shared" si="2"/>
        <v>33.450000000000003</v>
      </c>
      <c r="H115" s="203">
        <f t="shared" si="3"/>
        <v>33.450000000000003</v>
      </c>
      <c r="I115" s="203">
        <f t="shared" si="4"/>
        <v>33.450000000000003</v>
      </c>
      <c r="J115" s="188" t="b">
        <f t="shared" si="0"/>
        <v>1</v>
      </c>
    </row>
    <row r="116" spans="1:10">
      <c r="A116" s="194"/>
      <c r="B116" s="128" t="s">
        <v>514</v>
      </c>
      <c r="C116" s="128" t="s">
        <v>515</v>
      </c>
      <c r="D116" s="195">
        <v>6</v>
      </c>
      <c r="E116" s="201">
        <v>0.15</v>
      </c>
      <c r="F116" s="202">
        <f t="shared" si="1"/>
        <v>5.0999999999999996</v>
      </c>
      <c r="G116" s="203">
        <f t="shared" si="2"/>
        <v>5.0999999999999996</v>
      </c>
      <c r="H116" s="203">
        <f t="shared" si="3"/>
        <v>5.0999999999999996</v>
      </c>
      <c r="I116" s="203">
        <f t="shared" si="4"/>
        <v>5.1000000000000005</v>
      </c>
      <c r="J116" s="188" t="b">
        <f t="shared" si="0"/>
        <v>1</v>
      </c>
    </row>
    <row r="117" spans="1:10">
      <c r="A117" s="194"/>
      <c r="B117" s="128" t="s">
        <v>516</v>
      </c>
      <c r="C117" s="128" t="s">
        <v>517</v>
      </c>
      <c r="D117" s="195">
        <v>23.25</v>
      </c>
      <c r="E117" s="201">
        <v>0.13</v>
      </c>
      <c r="F117" s="202">
        <f t="shared" si="1"/>
        <v>20.25</v>
      </c>
      <c r="G117" s="203">
        <f t="shared" si="2"/>
        <v>20.25</v>
      </c>
      <c r="H117" s="203">
        <f t="shared" si="3"/>
        <v>20.25</v>
      </c>
      <c r="I117" s="203">
        <f t="shared" si="4"/>
        <v>20.25</v>
      </c>
      <c r="J117" s="188" t="b">
        <f t="shared" si="0"/>
        <v>1</v>
      </c>
    </row>
    <row r="118" spans="1:10">
      <c r="A118" s="194"/>
      <c r="B118" s="128" t="s">
        <v>518</v>
      </c>
      <c r="C118" s="128" t="s">
        <v>519</v>
      </c>
      <c r="D118" s="195">
        <v>15.5</v>
      </c>
      <c r="E118" s="201">
        <v>0.14000000000000001</v>
      </c>
      <c r="F118" s="202">
        <f t="shared" si="1"/>
        <v>13.35</v>
      </c>
      <c r="G118" s="203">
        <f t="shared" si="2"/>
        <v>13.35</v>
      </c>
      <c r="H118" s="203">
        <f t="shared" si="3"/>
        <v>13.35</v>
      </c>
      <c r="I118" s="203">
        <f t="shared" si="4"/>
        <v>13.350000000000001</v>
      </c>
      <c r="J118" s="188" t="b">
        <f t="shared" si="0"/>
        <v>1</v>
      </c>
    </row>
    <row r="119" spans="1:10">
      <c r="A119" s="194"/>
      <c r="B119" s="128" t="s">
        <v>520</v>
      </c>
      <c r="C119" s="128" t="s">
        <v>521</v>
      </c>
      <c r="D119" s="195">
        <v>17.45</v>
      </c>
      <c r="E119" s="201">
        <v>0.1</v>
      </c>
      <c r="F119" s="202">
        <f t="shared" si="1"/>
        <v>15.7</v>
      </c>
      <c r="G119" s="203">
        <f t="shared" si="2"/>
        <v>15.7</v>
      </c>
      <c r="H119" s="203">
        <f t="shared" si="3"/>
        <v>15.700000000000001</v>
      </c>
      <c r="I119" s="203">
        <f t="shared" si="4"/>
        <v>15.700000000000001</v>
      </c>
      <c r="J119" s="188" t="b">
        <f t="shared" si="0"/>
        <v>1</v>
      </c>
    </row>
    <row r="120" spans="1:10">
      <c r="A120" s="194"/>
      <c r="B120" s="128" t="s">
        <v>522</v>
      </c>
      <c r="C120" s="128" t="s">
        <v>523</v>
      </c>
      <c r="D120" s="195">
        <v>39</v>
      </c>
      <c r="E120" s="201">
        <v>0.15</v>
      </c>
      <c r="F120" s="202">
        <f t="shared" si="1"/>
        <v>33.15</v>
      </c>
      <c r="G120" s="203">
        <f t="shared" si="2"/>
        <v>33.15</v>
      </c>
      <c r="H120" s="203">
        <f t="shared" si="3"/>
        <v>33.15</v>
      </c>
      <c r="I120" s="203">
        <f t="shared" si="4"/>
        <v>33.15</v>
      </c>
      <c r="J120" s="188" t="b">
        <f t="shared" si="0"/>
        <v>1</v>
      </c>
    </row>
    <row r="121" spans="1:10">
      <c r="A121" s="194"/>
      <c r="B121" s="128" t="s">
        <v>524</v>
      </c>
      <c r="C121" s="128" t="s">
        <v>525</v>
      </c>
      <c r="D121" s="195">
        <v>62.5</v>
      </c>
      <c r="E121" s="201">
        <v>0.05</v>
      </c>
      <c r="F121" s="202">
        <f t="shared" si="1"/>
        <v>59.4</v>
      </c>
      <c r="G121" s="203">
        <f t="shared" si="2"/>
        <v>59.4</v>
      </c>
      <c r="H121" s="203">
        <f t="shared" si="3"/>
        <v>59.400000000000006</v>
      </c>
      <c r="I121" s="203">
        <f t="shared" si="4"/>
        <v>59.400000000000006</v>
      </c>
      <c r="J121" s="188" t="b">
        <f t="shared" si="0"/>
        <v>1</v>
      </c>
    </row>
    <row r="122" spans="1:10">
      <c r="A122" s="194"/>
      <c r="B122" s="128" t="s">
        <v>526</v>
      </c>
      <c r="C122" s="128" t="s">
        <v>527</v>
      </c>
      <c r="D122" s="195">
        <v>9.1999999999999993</v>
      </c>
      <c r="E122" s="201">
        <v>7.1999999999999981E-2</v>
      </c>
      <c r="F122" s="202">
        <f t="shared" si="1"/>
        <v>8.5500000000000007</v>
      </c>
      <c r="G122" s="203">
        <f t="shared" si="2"/>
        <v>8.5500000000000007</v>
      </c>
      <c r="H122" s="203">
        <f t="shared" si="3"/>
        <v>8.5500000000000007</v>
      </c>
      <c r="I122" s="203">
        <f t="shared" si="4"/>
        <v>8.5500000000000007</v>
      </c>
      <c r="J122" s="188" t="b">
        <f t="shared" si="0"/>
        <v>1</v>
      </c>
    </row>
    <row r="123" spans="1:10">
      <c r="A123" s="194"/>
      <c r="B123" s="128" t="s">
        <v>528</v>
      </c>
      <c r="C123" s="128" t="s">
        <v>529</v>
      </c>
      <c r="D123" s="195">
        <v>81</v>
      </c>
      <c r="E123" s="201">
        <v>0.16</v>
      </c>
      <c r="F123" s="202">
        <f t="shared" si="1"/>
        <v>68.05</v>
      </c>
      <c r="G123" s="203">
        <f t="shared" si="2"/>
        <v>68.05</v>
      </c>
      <c r="H123" s="203">
        <f t="shared" si="3"/>
        <v>68.05</v>
      </c>
      <c r="I123" s="203">
        <f t="shared" si="4"/>
        <v>68.05</v>
      </c>
      <c r="J123" s="188" t="b">
        <f t="shared" si="0"/>
        <v>1</v>
      </c>
    </row>
    <row r="124" spans="1:10">
      <c r="A124" s="194"/>
      <c r="B124" s="128" t="s">
        <v>530</v>
      </c>
      <c r="C124" s="128" t="s">
        <v>531</v>
      </c>
      <c r="D124" s="195">
        <v>10</v>
      </c>
      <c r="E124" s="201">
        <v>0.22</v>
      </c>
      <c r="F124" s="202">
        <f t="shared" si="1"/>
        <v>7.8</v>
      </c>
      <c r="G124" s="203">
        <f t="shared" si="2"/>
        <v>7.8</v>
      </c>
      <c r="H124" s="203">
        <f t="shared" si="3"/>
        <v>7.8000000000000007</v>
      </c>
      <c r="I124" s="203">
        <f t="shared" si="4"/>
        <v>7.8000000000000007</v>
      </c>
      <c r="J124" s="188" t="b">
        <f t="shared" si="0"/>
        <v>1</v>
      </c>
    </row>
    <row r="125" spans="1:10">
      <c r="A125" s="194"/>
      <c r="B125" s="128" t="s">
        <v>532</v>
      </c>
      <c r="C125" s="128" t="s">
        <v>533</v>
      </c>
      <c r="D125" s="195">
        <v>21</v>
      </c>
      <c r="E125" s="201">
        <v>0.13</v>
      </c>
      <c r="F125" s="202">
        <f t="shared" si="1"/>
        <v>18.25</v>
      </c>
      <c r="G125" s="203">
        <f t="shared" si="2"/>
        <v>18.25</v>
      </c>
      <c r="H125" s="203">
        <f t="shared" si="3"/>
        <v>18.25</v>
      </c>
      <c r="I125" s="203">
        <f t="shared" si="4"/>
        <v>18.25</v>
      </c>
      <c r="J125" s="188" t="b">
        <f t="shared" si="0"/>
        <v>1</v>
      </c>
    </row>
    <row r="126" spans="1:10">
      <c r="A126" s="194"/>
      <c r="B126" s="128" t="s">
        <v>534</v>
      </c>
      <c r="C126" s="128" t="s">
        <v>535</v>
      </c>
      <c r="D126" s="195">
        <v>9</v>
      </c>
      <c r="E126" s="201">
        <v>0.14000000000000001</v>
      </c>
      <c r="F126" s="202">
        <f t="shared" si="1"/>
        <v>7.75</v>
      </c>
      <c r="G126" s="203">
        <f t="shared" si="2"/>
        <v>7.75</v>
      </c>
      <c r="H126" s="203">
        <f t="shared" si="3"/>
        <v>7.75</v>
      </c>
      <c r="I126" s="203">
        <f t="shared" si="4"/>
        <v>7.75</v>
      </c>
      <c r="J126" s="188" t="b">
        <f t="shared" si="0"/>
        <v>1</v>
      </c>
    </row>
    <row r="127" spans="1:10">
      <c r="A127" s="194"/>
      <c r="B127" s="128" t="s">
        <v>536</v>
      </c>
      <c r="C127" s="128" t="s">
        <v>537</v>
      </c>
      <c r="D127" s="195">
        <v>4.5</v>
      </c>
      <c r="E127" s="201">
        <v>0.12</v>
      </c>
      <c r="F127" s="202">
        <f t="shared" si="1"/>
        <v>3.95</v>
      </c>
      <c r="G127" s="203">
        <f t="shared" si="2"/>
        <v>3.95</v>
      </c>
      <c r="H127" s="203">
        <f t="shared" si="3"/>
        <v>3.95</v>
      </c>
      <c r="I127" s="203">
        <f t="shared" si="4"/>
        <v>3.95</v>
      </c>
      <c r="J127" s="188" t="b">
        <f t="shared" si="0"/>
        <v>1</v>
      </c>
    </row>
    <row r="128" spans="1:10">
      <c r="A128" s="194"/>
      <c r="B128" s="128" t="s">
        <v>538</v>
      </c>
      <c r="C128" s="128" t="s">
        <v>539</v>
      </c>
      <c r="D128" s="195">
        <v>14</v>
      </c>
      <c r="E128" s="201">
        <v>0.15</v>
      </c>
      <c r="F128" s="202">
        <f t="shared" si="1"/>
        <v>11.9</v>
      </c>
      <c r="G128" s="203">
        <f t="shared" si="2"/>
        <v>11.9</v>
      </c>
      <c r="H128" s="203">
        <f t="shared" si="3"/>
        <v>11.899999999999999</v>
      </c>
      <c r="I128" s="203">
        <f t="shared" si="4"/>
        <v>11.9</v>
      </c>
      <c r="J128" s="188" t="b">
        <f t="shared" si="0"/>
        <v>1</v>
      </c>
    </row>
    <row r="129" spans="1:10">
      <c r="A129" s="194"/>
      <c r="B129" s="128" t="s">
        <v>540</v>
      </c>
      <c r="C129" s="128" t="s">
        <v>541</v>
      </c>
      <c r="D129" s="195">
        <v>31.23</v>
      </c>
      <c r="E129" s="201">
        <v>0.13</v>
      </c>
      <c r="F129" s="202">
        <f t="shared" si="1"/>
        <v>27.15</v>
      </c>
      <c r="G129" s="203">
        <f t="shared" si="2"/>
        <v>27.15</v>
      </c>
      <c r="H129" s="203">
        <f t="shared" si="3"/>
        <v>27.15</v>
      </c>
      <c r="I129" s="203">
        <f t="shared" si="4"/>
        <v>27.150000000000002</v>
      </c>
      <c r="J129" s="188" t="b">
        <f t="shared" si="0"/>
        <v>1</v>
      </c>
    </row>
    <row r="130" spans="1:10">
      <c r="A130" s="194"/>
      <c r="B130" s="128" t="s">
        <v>542</v>
      </c>
      <c r="C130" s="128" t="s">
        <v>543</v>
      </c>
      <c r="D130" s="195">
        <v>43.9</v>
      </c>
      <c r="E130" s="201">
        <v>0.14000000000000001</v>
      </c>
      <c r="F130" s="202">
        <f t="shared" si="1"/>
        <v>37.75</v>
      </c>
      <c r="G130" s="203">
        <f t="shared" si="2"/>
        <v>37.75</v>
      </c>
      <c r="H130" s="203">
        <f t="shared" si="3"/>
        <v>37.75</v>
      </c>
      <c r="I130" s="203">
        <f t="shared" si="4"/>
        <v>37.75</v>
      </c>
      <c r="J130" s="188" t="b">
        <f t="shared" si="0"/>
        <v>1</v>
      </c>
    </row>
    <row r="131" spans="1:10">
      <c r="A131" s="194"/>
      <c r="B131" s="128" t="s">
        <v>544</v>
      </c>
      <c r="C131" s="128" t="s">
        <v>545</v>
      </c>
      <c r="D131" s="195">
        <v>45.6</v>
      </c>
      <c r="E131" s="201">
        <v>0.1</v>
      </c>
      <c r="F131" s="202">
        <f t="shared" si="1"/>
        <v>41.05</v>
      </c>
      <c r="G131" s="203">
        <f t="shared" si="2"/>
        <v>41.05</v>
      </c>
      <c r="H131" s="203">
        <f t="shared" si="3"/>
        <v>41.050000000000004</v>
      </c>
      <c r="I131" s="203">
        <f t="shared" si="4"/>
        <v>41.050000000000004</v>
      </c>
      <c r="J131" s="188" t="b">
        <f t="shared" si="0"/>
        <v>1</v>
      </c>
    </row>
    <row r="132" spans="1:10">
      <c r="A132" s="194"/>
      <c r="B132" s="128" t="s">
        <v>546</v>
      </c>
      <c r="C132" s="128" t="s">
        <v>547</v>
      </c>
      <c r="D132" s="195">
        <v>123.79</v>
      </c>
      <c r="E132" s="201">
        <v>0.15</v>
      </c>
      <c r="F132" s="202">
        <f t="shared" si="1"/>
        <v>105.2</v>
      </c>
      <c r="G132" s="203">
        <f t="shared" si="2"/>
        <v>105.2</v>
      </c>
      <c r="H132" s="203">
        <f t="shared" si="3"/>
        <v>105.19999999999999</v>
      </c>
      <c r="I132" s="203">
        <f t="shared" si="4"/>
        <v>105.2</v>
      </c>
      <c r="J132" s="188" t="b">
        <f t="shared" si="0"/>
        <v>1</v>
      </c>
    </row>
    <row r="133" spans="1:10">
      <c r="A133" s="194"/>
      <c r="B133" s="128" t="s">
        <v>548</v>
      </c>
      <c r="C133" s="128" t="s">
        <v>549</v>
      </c>
      <c r="D133" s="195">
        <v>25.89</v>
      </c>
      <c r="E133" s="201">
        <v>0.05</v>
      </c>
      <c r="F133" s="202">
        <f t="shared" si="1"/>
        <v>24.6</v>
      </c>
      <c r="G133" s="203">
        <f t="shared" si="2"/>
        <v>24.6</v>
      </c>
      <c r="H133" s="203">
        <f t="shared" si="3"/>
        <v>24.6</v>
      </c>
      <c r="I133" s="203">
        <f t="shared" si="4"/>
        <v>24.6</v>
      </c>
      <c r="J133" s="188" t="b">
        <f t="shared" si="0"/>
        <v>1</v>
      </c>
    </row>
    <row r="134" spans="1:10">
      <c r="A134" s="194"/>
      <c r="B134" s="128" t="s">
        <v>550</v>
      </c>
      <c r="C134" s="128" t="s">
        <v>551</v>
      </c>
      <c r="D134" s="195">
        <v>12.5</v>
      </c>
      <c r="E134" s="201">
        <v>7.1999999999999981E-2</v>
      </c>
      <c r="F134" s="202">
        <f t="shared" si="1"/>
        <v>11.6</v>
      </c>
      <c r="G134" s="203">
        <f t="shared" si="2"/>
        <v>11.6</v>
      </c>
      <c r="H134" s="203">
        <f t="shared" si="3"/>
        <v>11.6</v>
      </c>
      <c r="I134" s="203">
        <f t="shared" si="4"/>
        <v>11.600000000000001</v>
      </c>
      <c r="J134" s="188" t="b">
        <f t="shared" si="0"/>
        <v>1</v>
      </c>
    </row>
    <row r="135" spans="1:10">
      <c r="A135" s="194"/>
      <c r="B135" s="128" t="s">
        <v>552</v>
      </c>
      <c r="C135" s="128" t="s">
        <v>553</v>
      </c>
      <c r="D135" s="195">
        <v>32</v>
      </c>
      <c r="E135" s="201">
        <v>0.16</v>
      </c>
      <c r="F135" s="202">
        <f t="shared" si="1"/>
        <v>26.9</v>
      </c>
      <c r="G135" s="203">
        <f t="shared" si="2"/>
        <v>26.9</v>
      </c>
      <c r="H135" s="203">
        <f t="shared" si="3"/>
        <v>26.9</v>
      </c>
      <c r="I135" s="203">
        <f t="shared" si="4"/>
        <v>26.900000000000002</v>
      </c>
      <c r="J135" s="188" t="b">
        <f t="shared" si="0"/>
        <v>1</v>
      </c>
    </row>
    <row r="136" spans="1:10">
      <c r="A136" s="194"/>
      <c r="B136" s="128" t="s">
        <v>554</v>
      </c>
      <c r="C136" s="128" t="s">
        <v>555</v>
      </c>
      <c r="D136" s="195">
        <v>4.2</v>
      </c>
      <c r="E136" s="201">
        <v>0.02</v>
      </c>
      <c r="F136" s="202">
        <f t="shared" si="1"/>
        <v>4.0999999999999996</v>
      </c>
      <c r="G136" s="203">
        <f t="shared" si="2"/>
        <v>4.0999999999999996</v>
      </c>
      <c r="H136" s="203">
        <f t="shared" si="3"/>
        <v>4.0999999999999996</v>
      </c>
      <c r="I136" s="203">
        <f t="shared" si="4"/>
        <v>4.1000000000000005</v>
      </c>
      <c r="J136" s="188" t="b">
        <f t="shared" si="0"/>
        <v>1</v>
      </c>
    </row>
    <row r="137" spans="1:10">
      <c r="A137" s="194"/>
      <c r="B137" s="128" t="s">
        <v>556</v>
      </c>
      <c r="C137" s="128" t="s">
        <v>493</v>
      </c>
      <c r="D137" s="195">
        <v>14</v>
      </c>
      <c r="E137" s="201">
        <v>0.13</v>
      </c>
      <c r="F137" s="202">
        <f t="shared" si="1"/>
        <v>12.2</v>
      </c>
      <c r="G137" s="203">
        <f t="shared" si="2"/>
        <v>12.2</v>
      </c>
      <c r="H137" s="203">
        <f t="shared" si="3"/>
        <v>12.2</v>
      </c>
      <c r="I137" s="203">
        <f t="shared" si="4"/>
        <v>12.200000000000001</v>
      </c>
      <c r="J137" s="188" t="b">
        <f t="shared" si="0"/>
        <v>1</v>
      </c>
    </row>
    <row r="138" spans="1:10">
      <c r="A138" s="194"/>
      <c r="B138" s="128" t="s">
        <v>557</v>
      </c>
      <c r="C138" s="128" t="s">
        <v>493</v>
      </c>
      <c r="D138" s="195">
        <v>18</v>
      </c>
      <c r="E138" s="201">
        <v>0.14000000000000001</v>
      </c>
      <c r="F138" s="202">
        <f t="shared" si="1"/>
        <v>15.5</v>
      </c>
      <c r="G138" s="203">
        <f t="shared" si="2"/>
        <v>15.5</v>
      </c>
      <c r="H138" s="203">
        <f t="shared" si="3"/>
        <v>15.5</v>
      </c>
      <c r="I138" s="203">
        <f t="shared" si="4"/>
        <v>15.5</v>
      </c>
      <c r="J138" s="188" t="b">
        <f t="shared" si="0"/>
        <v>1</v>
      </c>
    </row>
    <row r="139" spans="1:10">
      <c r="A139" s="194"/>
      <c r="B139" s="128" t="s">
        <v>558</v>
      </c>
      <c r="C139" s="128" t="s">
        <v>559</v>
      </c>
      <c r="D139" s="195">
        <v>19</v>
      </c>
      <c r="E139" s="201">
        <v>0.12</v>
      </c>
      <c r="F139" s="202">
        <f t="shared" si="1"/>
        <v>16.7</v>
      </c>
      <c r="G139" s="203">
        <f t="shared" si="2"/>
        <v>16.7</v>
      </c>
      <c r="H139" s="203">
        <f t="shared" si="3"/>
        <v>16.7</v>
      </c>
      <c r="I139" s="203">
        <f t="shared" si="4"/>
        <v>16.7</v>
      </c>
      <c r="J139" s="188" t="b">
        <f t="shared" si="0"/>
        <v>1</v>
      </c>
    </row>
    <row r="140" spans="1:10">
      <c r="A140" s="194"/>
      <c r="B140" s="128" t="s">
        <v>560</v>
      </c>
      <c r="C140" s="128" t="s">
        <v>503</v>
      </c>
      <c r="D140" s="195">
        <v>26</v>
      </c>
      <c r="E140" s="201">
        <v>7.1999999999999981E-2</v>
      </c>
      <c r="F140" s="202">
        <f t="shared" si="1"/>
        <v>24.15</v>
      </c>
      <c r="G140" s="203">
        <f t="shared" si="2"/>
        <v>24.15</v>
      </c>
      <c r="H140" s="203">
        <f t="shared" si="3"/>
        <v>24.15</v>
      </c>
      <c r="I140" s="203">
        <f t="shared" si="4"/>
        <v>24.150000000000002</v>
      </c>
      <c r="J140" s="188" t="b">
        <f t="shared" si="0"/>
        <v>1</v>
      </c>
    </row>
    <row r="141" spans="1:10">
      <c r="A141" s="194"/>
      <c r="B141" s="128" t="s">
        <v>561</v>
      </c>
      <c r="C141" s="128" t="s">
        <v>562</v>
      </c>
      <c r="D141" s="195">
        <v>263.5</v>
      </c>
      <c r="E141" s="201">
        <v>0.16</v>
      </c>
      <c r="F141" s="202">
        <f t="shared" si="1"/>
        <v>221.35</v>
      </c>
      <c r="G141" s="203">
        <f t="shared" si="2"/>
        <v>221.35</v>
      </c>
      <c r="H141" s="203">
        <f t="shared" si="3"/>
        <v>221.35000000000002</v>
      </c>
      <c r="I141" s="203">
        <f t="shared" si="4"/>
        <v>221.35000000000002</v>
      </c>
      <c r="J141" s="188" t="b">
        <f t="shared" si="0"/>
        <v>1</v>
      </c>
    </row>
    <row r="142" spans="1:10">
      <c r="A142" s="194"/>
      <c r="B142" s="128" t="s">
        <v>563</v>
      </c>
      <c r="C142" s="128" t="s">
        <v>564</v>
      </c>
      <c r="D142" s="195">
        <v>18</v>
      </c>
      <c r="E142" s="201">
        <v>0.22</v>
      </c>
      <c r="F142" s="202">
        <f t="shared" si="1"/>
        <v>14.05</v>
      </c>
      <c r="G142" s="203">
        <f t="shared" si="2"/>
        <v>14.05</v>
      </c>
      <c r="H142" s="203">
        <f t="shared" si="3"/>
        <v>14.05</v>
      </c>
      <c r="I142" s="203">
        <f t="shared" si="4"/>
        <v>14.05</v>
      </c>
      <c r="J142" s="188" t="b">
        <f t="shared" si="0"/>
        <v>1</v>
      </c>
    </row>
    <row r="143" spans="1:10">
      <c r="A143" s="194"/>
      <c r="B143" s="128" t="s">
        <v>565</v>
      </c>
      <c r="C143" s="128" t="s">
        <v>566</v>
      </c>
      <c r="D143" s="195">
        <v>18.399999999999999</v>
      </c>
      <c r="E143" s="201">
        <v>0.13</v>
      </c>
      <c r="F143" s="202">
        <f t="shared" si="1"/>
        <v>16</v>
      </c>
      <c r="G143" s="203">
        <f t="shared" si="2"/>
        <v>16</v>
      </c>
      <c r="H143" s="203">
        <f t="shared" si="3"/>
        <v>16</v>
      </c>
      <c r="I143" s="203">
        <f t="shared" si="4"/>
        <v>16</v>
      </c>
      <c r="J143" s="188" t="b">
        <f t="shared" si="0"/>
        <v>1</v>
      </c>
    </row>
    <row r="144" spans="1:10">
      <c r="A144" s="194"/>
      <c r="B144" s="128" t="s">
        <v>567</v>
      </c>
      <c r="C144" s="128" t="s">
        <v>568</v>
      </c>
      <c r="D144" s="195">
        <v>9.65</v>
      </c>
      <c r="E144" s="201">
        <v>0.14000000000000001</v>
      </c>
      <c r="F144" s="202">
        <f t="shared" si="1"/>
        <v>8.3000000000000007</v>
      </c>
      <c r="G144" s="203">
        <f t="shared" si="2"/>
        <v>8.3000000000000007</v>
      </c>
      <c r="H144" s="203">
        <f t="shared" si="3"/>
        <v>8.2999999999999989</v>
      </c>
      <c r="I144" s="203">
        <f t="shared" si="4"/>
        <v>8.3000000000000007</v>
      </c>
      <c r="J144" s="188" t="b">
        <f t="shared" si="0"/>
        <v>1</v>
      </c>
    </row>
    <row r="145" spans="1:11">
      <c r="A145" s="194"/>
      <c r="B145" s="128" t="s">
        <v>569</v>
      </c>
      <c r="C145" s="128" t="s">
        <v>570</v>
      </c>
      <c r="D145" s="195">
        <v>14</v>
      </c>
      <c r="E145" s="201">
        <v>0.12</v>
      </c>
      <c r="F145" s="202">
        <f t="shared" si="1"/>
        <v>12.3</v>
      </c>
      <c r="G145" s="203">
        <f t="shared" si="2"/>
        <v>12.3</v>
      </c>
      <c r="H145" s="203">
        <f t="shared" si="3"/>
        <v>12.3</v>
      </c>
      <c r="I145" s="203">
        <f t="shared" si="4"/>
        <v>12.3</v>
      </c>
      <c r="J145" s="188" t="b">
        <f t="shared" si="0"/>
        <v>1</v>
      </c>
    </row>
    <row r="146" spans="1:11">
      <c r="A146" s="194"/>
      <c r="B146" s="128" t="s">
        <v>571</v>
      </c>
      <c r="C146" s="128" t="s">
        <v>572</v>
      </c>
      <c r="D146" s="195">
        <v>46</v>
      </c>
      <c r="E146" s="201">
        <v>0.15</v>
      </c>
      <c r="F146" s="202">
        <f t="shared" si="1"/>
        <v>39.1</v>
      </c>
      <c r="G146" s="203">
        <f t="shared" si="2"/>
        <v>39.1</v>
      </c>
      <c r="H146" s="203">
        <f t="shared" si="3"/>
        <v>39.1</v>
      </c>
      <c r="I146" s="203">
        <f t="shared" si="4"/>
        <v>39.1</v>
      </c>
      <c r="J146" s="188" t="b">
        <f t="shared" si="0"/>
        <v>1</v>
      </c>
    </row>
    <row r="147" spans="1:11">
      <c r="A147" s="194"/>
      <c r="B147" s="128" t="s">
        <v>573</v>
      </c>
      <c r="C147" s="128" t="s">
        <v>574</v>
      </c>
      <c r="D147" s="195">
        <v>19.45</v>
      </c>
      <c r="E147" s="201">
        <v>0.13</v>
      </c>
      <c r="F147" s="202">
        <f t="shared" si="1"/>
        <v>16.899999999999999</v>
      </c>
      <c r="G147" s="203">
        <f t="shared" si="2"/>
        <v>16.899999999999999</v>
      </c>
      <c r="H147" s="203">
        <f t="shared" si="3"/>
        <v>16.899999999999999</v>
      </c>
      <c r="I147" s="203">
        <f t="shared" si="4"/>
        <v>16.900000000000002</v>
      </c>
      <c r="J147" s="188" t="b">
        <f t="shared" si="0"/>
        <v>1</v>
      </c>
    </row>
    <row r="148" spans="1:11">
      <c r="A148" s="194"/>
      <c r="B148" s="128" t="s">
        <v>575</v>
      </c>
      <c r="C148" s="128" t="s">
        <v>511</v>
      </c>
      <c r="D148" s="195">
        <v>9.5</v>
      </c>
      <c r="E148" s="201">
        <v>0.14000000000000001</v>
      </c>
      <c r="F148" s="202">
        <f t="shared" si="1"/>
        <v>8.15</v>
      </c>
      <c r="G148" s="203">
        <f t="shared" si="2"/>
        <v>8.15</v>
      </c>
      <c r="H148" s="203">
        <f t="shared" si="3"/>
        <v>8.1499999999999986</v>
      </c>
      <c r="I148" s="203">
        <f t="shared" si="4"/>
        <v>8.15</v>
      </c>
      <c r="J148" s="188" t="b">
        <f t="shared" si="0"/>
        <v>1</v>
      </c>
    </row>
    <row r="149" spans="1:11">
      <c r="A149" s="194"/>
      <c r="B149" s="128" t="s">
        <v>576</v>
      </c>
      <c r="C149" s="128" t="s">
        <v>577</v>
      </c>
      <c r="D149" s="195">
        <v>12</v>
      </c>
      <c r="E149" s="201">
        <v>0.1</v>
      </c>
      <c r="F149" s="202">
        <f t="shared" si="1"/>
        <v>10.8</v>
      </c>
      <c r="G149" s="203">
        <f t="shared" si="2"/>
        <v>10.8</v>
      </c>
      <c r="H149" s="203">
        <f t="shared" si="3"/>
        <v>10.8</v>
      </c>
      <c r="I149" s="203">
        <f t="shared" si="4"/>
        <v>10.8</v>
      </c>
      <c r="J149" s="188" t="b">
        <f t="shared" si="0"/>
        <v>1</v>
      </c>
    </row>
    <row r="150" spans="1:11">
      <c r="A150" s="194"/>
      <c r="B150" s="128" t="s">
        <v>578</v>
      </c>
      <c r="C150" s="128" t="s">
        <v>579</v>
      </c>
      <c r="D150" s="195">
        <v>9.5</v>
      </c>
      <c r="E150" s="201">
        <v>0.15</v>
      </c>
      <c r="F150" s="202">
        <f t="shared" si="1"/>
        <v>8.1</v>
      </c>
      <c r="G150" s="203">
        <f t="shared" si="2"/>
        <v>8.1</v>
      </c>
      <c r="H150" s="203">
        <f t="shared" si="3"/>
        <v>8.1000000000000014</v>
      </c>
      <c r="I150" s="203">
        <f t="shared" si="4"/>
        <v>8.0500000000000007</v>
      </c>
      <c r="J150" s="188" t="b">
        <f t="shared" si="0"/>
        <v>0</v>
      </c>
      <c r="K150" s="188" t="s">
        <v>666</v>
      </c>
    </row>
    <row r="151" spans="1:11">
      <c r="A151" s="194"/>
      <c r="B151" s="128" t="s">
        <v>580</v>
      </c>
      <c r="C151" s="128" t="s">
        <v>581</v>
      </c>
      <c r="D151" s="195">
        <v>12.75</v>
      </c>
      <c r="E151" s="201">
        <v>7.1999999999999981E-2</v>
      </c>
      <c r="F151" s="202">
        <f t="shared" si="1"/>
        <v>11.85</v>
      </c>
      <c r="G151" s="203">
        <f t="shared" si="2"/>
        <v>11.85</v>
      </c>
      <c r="H151" s="203">
        <f t="shared" si="3"/>
        <v>11.850000000000001</v>
      </c>
      <c r="I151" s="203">
        <f t="shared" si="4"/>
        <v>11.850000000000001</v>
      </c>
      <c r="J151" s="188" t="b">
        <f t="shared" si="0"/>
        <v>1</v>
      </c>
    </row>
    <row r="152" spans="1:11">
      <c r="A152" s="194"/>
      <c r="B152" s="128" t="s">
        <v>582</v>
      </c>
      <c r="C152" s="128" t="s">
        <v>583</v>
      </c>
      <c r="D152" s="195">
        <v>20</v>
      </c>
      <c r="E152" s="201">
        <v>0.16</v>
      </c>
      <c r="F152" s="202">
        <f t="shared" si="1"/>
        <v>16.8</v>
      </c>
      <c r="G152" s="203">
        <f t="shared" si="2"/>
        <v>16.8</v>
      </c>
      <c r="H152" s="203">
        <f t="shared" si="3"/>
        <v>16.8</v>
      </c>
      <c r="I152" s="203">
        <f t="shared" si="4"/>
        <v>16.8</v>
      </c>
      <c r="J152" s="188" t="b">
        <f t="shared" si="0"/>
        <v>1</v>
      </c>
    </row>
    <row r="153" spans="1:11">
      <c r="A153" s="194"/>
      <c r="B153" s="128" t="s">
        <v>584</v>
      </c>
      <c r="C153" s="128" t="s">
        <v>585</v>
      </c>
      <c r="D153" s="195">
        <v>16.25</v>
      </c>
      <c r="E153" s="201">
        <v>0.22</v>
      </c>
      <c r="F153" s="202">
        <f t="shared" si="1"/>
        <v>12.7</v>
      </c>
      <c r="G153" s="203">
        <f t="shared" si="2"/>
        <v>12.7</v>
      </c>
      <c r="H153" s="203">
        <f t="shared" si="3"/>
        <v>12.7</v>
      </c>
      <c r="I153" s="203">
        <f t="shared" si="4"/>
        <v>12.700000000000001</v>
      </c>
      <c r="J153" s="188" t="b">
        <f t="shared" si="0"/>
        <v>1</v>
      </c>
    </row>
    <row r="154" spans="1:11">
      <c r="A154" s="194"/>
      <c r="B154" s="128" t="s">
        <v>586</v>
      </c>
      <c r="C154" s="128" t="s">
        <v>587</v>
      </c>
      <c r="D154" s="195">
        <v>53</v>
      </c>
      <c r="E154" s="201">
        <v>0.13</v>
      </c>
      <c r="F154" s="202">
        <f t="shared" si="1"/>
        <v>46.1</v>
      </c>
      <c r="G154" s="203">
        <f t="shared" si="2"/>
        <v>46.1</v>
      </c>
      <c r="H154" s="203">
        <f t="shared" si="3"/>
        <v>46.1</v>
      </c>
      <c r="I154" s="203">
        <f t="shared" si="4"/>
        <v>46.1</v>
      </c>
      <c r="J154" s="188" t="b">
        <f t="shared" si="0"/>
        <v>1</v>
      </c>
    </row>
    <row r="155" spans="1:11">
      <c r="A155" s="194"/>
      <c r="B155" s="128" t="s">
        <v>588</v>
      </c>
      <c r="C155" s="128" t="s">
        <v>589</v>
      </c>
      <c r="D155" s="195">
        <v>7</v>
      </c>
      <c r="E155" s="201">
        <v>0.14000000000000001</v>
      </c>
      <c r="F155" s="202">
        <f t="shared" si="1"/>
        <v>6</v>
      </c>
      <c r="G155" s="203">
        <f t="shared" si="2"/>
        <v>6</v>
      </c>
      <c r="H155" s="203">
        <f t="shared" si="3"/>
        <v>6</v>
      </c>
      <c r="I155" s="203">
        <f t="shared" si="4"/>
        <v>6</v>
      </c>
      <c r="J155" s="188" t="b">
        <f t="shared" si="0"/>
        <v>1</v>
      </c>
    </row>
    <row r="156" spans="1:11">
      <c r="A156" s="194"/>
      <c r="B156" s="128" t="s">
        <v>590</v>
      </c>
      <c r="C156" s="128" t="s">
        <v>591</v>
      </c>
      <c r="D156" s="195">
        <v>32.799999999999997</v>
      </c>
      <c r="E156" s="201">
        <v>0.12</v>
      </c>
      <c r="F156" s="202">
        <f t="shared" si="1"/>
        <v>28.85</v>
      </c>
      <c r="G156" s="203">
        <f t="shared" si="2"/>
        <v>28.85</v>
      </c>
      <c r="H156" s="203">
        <f t="shared" si="3"/>
        <v>28.849999999999998</v>
      </c>
      <c r="I156" s="203">
        <f t="shared" si="4"/>
        <v>28.85</v>
      </c>
      <c r="J156" s="188" t="b">
        <f t="shared" si="0"/>
        <v>1</v>
      </c>
    </row>
    <row r="157" spans="1:11">
      <c r="A157" s="194"/>
      <c r="B157" s="128" t="s">
        <v>592</v>
      </c>
      <c r="C157" s="128" t="s">
        <v>593</v>
      </c>
      <c r="D157" s="195">
        <v>7.45</v>
      </c>
      <c r="E157" s="201">
        <v>0.15</v>
      </c>
      <c r="F157" s="202">
        <f t="shared" si="1"/>
        <v>6.35</v>
      </c>
      <c r="G157" s="203">
        <f t="shared" si="2"/>
        <v>6.35</v>
      </c>
      <c r="H157" s="203">
        <f t="shared" si="3"/>
        <v>6.35</v>
      </c>
      <c r="I157" s="203">
        <f t="shared" si="4"/>
        <v>6.3500000000000005</v>
      </c>
      <c r="J157" s="188" t="b">
        <f t="shared" si="0"/>
        <v>1</v>
      </c>
    </row>
    <row r="158" spans="1:11">
      <c r="A158" s="194"/>
      <c r="B158" s="128" t="s">
        <v>594</v>
      </c>
      <c r="C158" s="128" t="s">
        <v>595</v>
      </c>
      <c r="D158" s="195">
        <v>24</v>
      </c>
      <c r="E158" s="201">
        <v>0.13</v>
      </c>
      <c r="F158" s="202">
        <f t="shared" si="1"/>
        <v>20.9</v>
      </c>
      <c r="G158" s="203">
        <f t="shared" si="2"/>
        <v>20.9</v>
      </c>
      <c r="H158" s="203">
        <f t="shared" si="3"/>
        <v>20.9</v>
      </c>
      <c r="I158" s="203">
        <f t="shared" si="4"/>
        <v>20.900000000000002</v>
      </c>
      <c r="J158" s="188" t="b">
        <f t="shared" si="0"/>
        <v>1</v>
      </c>
    </row>
    <row r="159" spans="1:11">
      <c r="A159" s="194"/>
      <c r="B159" s="128" t="s">
        <v>596</v>
      </c>
      <c r="C159" s="128" t="s">
        <v>597</v>
      </c>
      <c r="D159" s="195">
        <v>38</v>
      </c>
      <c r="E159" s="201">
        <v>0.14000000000000001</v>
      </c>
      <c r="F159" s="202">
        <f t="shared" si="1"/>
        <v>32.700000000000003</v>
      </c>
      <c r="G159" s="203">
        <f t="shared" si="2"/>
        <v>32.700000000000003</v>
      </c>
      <c r="H159" s="203">
        <f t="shared" si="3"/>
        <v>32.700000000000003</v>
      </c>
      <c r="I159" s="203">
        <f t="shared" si="4"/>
        <v>32.700000000000003</v>
      </c>
      <c r="J159" s="188" t="b">
        <f t="shared" si="0"/>
        <v>1</v>
      </c>
    </row>
    <row r="160" spans="1:11">
      <c r="A160" s="194"/>
      <c r="B160" s="128" t="s">
        <v>598</v>
      </c>
      <c r="C160" s="128" t="s">
        <v>597</v>
      </c>
      <c r="D160" s="195">
        <v>19.5</v>
      </c>
      <c r="E160" s="201">
        <v>0.1</v>
      </c>
      <c r="F160" s="202">
        <f t="shared" si="1"/>
        <v>17.55</v>
      </c>
      <c r="G160" s="203">
        <f t="shared" si="2"/>
        <v>17.55</v>
      </c>
      <c r="H160" s="203">
        <f t="shared" si="3"/>
        <v>17.549999999999997</v>
      </c>
      <c r="I160" s="203">
        <f t="shared" si="4"/>
        <v>17.55</v>
      </c>
      <c r="J160" s="188" t="b">
        <f t="shared" si="0"/>
        <v>1</v>
      </c>
    </row>
    <row r="161" spans="1:10">
      <c r="A161" s="194"/>
      <c r="B161" s="128" t="s">
        <v>599</v>
      </c>
      <c r="C161" s="128" t="s">
        <v>600</v>
      </c>
      <c r="D161" s="195">
        <v>13.25</v>
      </c>
      <c r="E161" s="201">
        <v>0.15</v>
      </c>
      <c r="F161" s="202">
        <f t="shared" si="1"/>
        <v>11.25</v>
      </c>
      <c r="G161" s="203">
        <f t="shared" si="2"/>
        <v>11.25</v>
      </c>
      <c r="H161" s="203">
        <f t="shared" si="3"/>
        <v>11.25</v>
      </c>
      <c r="I161" s="203">
        <f t="shared" si="4"/>
        <v>11.25</v>
      </c>
      <c r="J161" s="188" t="b">
        <f t="shared" si="0"/>
        <v>1</v>
      </c>
    </row>
    <row r="162" spans="1:10">
      <c r="A162" s="194"/>
      <c r="B162" s="128" t="s">
        <v>601</v>
      </c>
      <c r="C162" s="128" t="s">
        <v>602</v>
      </c>
      <c r="D162" s="195">
        <v>55</v>
      </c>
      <c r="E162" s="201">
        <v>7.1999999999999981E-2</v>
      </c>
      <c r="F162" s="202">
        <f t="shared" si="1"/>
        <v>51.05</v>
      </c>
      <c r="G162" s="203">
        <f t="shared" si="2"/>
        <v>51.05</v>
      </c>
      <c r="H162" s="203">
        <f t="shared" si="3"/>
        <v>51.050000000000004</v>
      </c>
      <c r="I162" s="203">
        <f t="shared" si="4"/>
        <v>51.050000000000004</v>
      </c>
      <c r="J162" s="188" t="b">
        <f t="shared" si="0"/>
        <v>1</v>
      </c>
    </row>
    <row r="163" spans="1:10">
      <c r="A163" s="194"/>
      <c r="B163" s="128" t="s">
        <v>603</v>
      </c>
      <c r="C163" s="128" t="s">
        <v>604</v>
      </c>
      <c r="D163" s="195">
        <v>34</v>
      </c>
      <c r="E163" s="201">
        <v>0.16</v>
      </c>
      <c r="F163" s="202">
        <f t="shared" si="1"/>
        <v>28.55</v>
      </c>
      <c r="G163" s="203">
        <f t="shared" si="2"/>
        <v>28.55</v>
      </c>
      <c r="H163" s="203">
        <f t="shared" si="3"/>
        <v>28.55</v>
      </c>
      <c r="I163" s="203">
        <f t="shared" si="4"/>
        <v>28.55</v>
      </c>
      <c r="J163" s="188" t="b">
        <f t="shared" si="0"/>
        <v>1</v>
      </c>
    </row>
    <row r="164" spans="1:10">
      <c r="A164" s="194"/>
      <c r="B164" s="128" t="s">
        <v>605</v>
      </c>
      <c r="C164" s="128" t="s">
        <v>606</v>
      </c>
      <c r="D164" s="195">
        <v>28.5</v>
      </c>
      <c r="E164" s="201">
        <v>0.22</v>
      </c>
      <c r="F164" s="202">
        <f t="shared" si="1"/>
        <v>22.25</v>
      </c>
      <c r="G164" s="203">
        <f t="shared" si="2"/>
        <v>22.25</v>
      </c>
      <c r="H164" s="203">
        <f t="shared" si="3"/>
        <v>22.25</v>
      </c>
      <c r="I164" s="203">
        <f t="shared" si="4"/>
        <v>22.25</v>
      </c>
      <c r="J164" s="188" t="b">
        <f t="shared" si="0"/>
        <v>1</v>
      </c>
    </row>
    <row r="165" spans="1:10">
      <c r="A165" s="194"/>
      <c r="B165" s="128" t="s">
        <v>607</v>
      </c>
      <c r="C165" s="128" t="s">
        <v>608</v>
      </c>
      <c r="D165" s="195">
        <v>49.3</v>
      </c>
      <c r="E165" s="201">
        <v>0.13</v>
      </c>
      <c r="F165" s="202">
        <f t="shared" si="1"/>
        <v>42.9</v>
      </c>
      <c r="G165" s="203">
        <f t="shared" si="2"/>
        <v>42.9</v>
      </c>
      <c r="H165" s="203">
        <f t="shared" si="3"/>
        <v>42.9</v>
      </c>
      <c r="I165" s="203">
        <f t="shared" si="4"/>
        <v>42.900000000000006</v>
      </c>
      <c r="J165" s="188" t="b">
        <f t="shared" si="0"/>
        <v>1</v>
      </c>
    </row>
    <row r="166" spans="1:10">
      <c r="A166" s="194"/>
      <c r="B166" s="128" t="s">
        <v>609</v>
      </c>
      <c r="C166" s="128" t="s">
        <v>610</v>
      </c>
      <c r="D166" s="195">
        <v>43.9</v>
      </c>
      <c r="E166" s="201">
        <v>0.14000000000000001</v>
      </c>
      <c r="F166" s="202">
        <f t="shared" si="1"/>
        <v>37.75</v>
      </c>
      <c r="G166" s="203">
        <f t="shared" si="2"/>
        <v>37.75</v>
      </c>
      <c r="H166" s="203">
        <f t="shared" si="3"/>
        <v>37.75</v>
      </c>
      <c r="I166" s="203">
        <f t="shared" si="4"/>
        <v>37.75</v>
      </c>
      <c r="J166" s="188" t="b">
        <f t="shared" si="0"/>
        <v>1</v>
      </c>
    </row>
    <row r="167" spans="1:10">
      <c r="A167" s="194"/>
      <c r="B167" s="128" t="s">
        <v>611</v>
      </c>
      <c r="C167" s="128" t="s">
        <v>612</v>
      </c>
      <c r="D167" s="195">
        <v>33.25</v>
      </c>
      <c r="E167" s="201">
        <v>0.12</v>
      </c>
      <c r="F167" s="202">
        <f t="shared" si="1"/>
        <v>29.25</v>
      </c>
      <c r="G167" s="203">
        <f t="shared" si="2"/>
        <v>29.25</v>
      </c>
      <c r="H167" s="203">
        <f t="shared" si="3"/>
        <v>29.25</v>
      </c>
      <c r="I167" s="203">
        <f t="shared" si="4"/>
        <v>29.25</v>
      </c>
      <c r="J167" s="188" t="b">
        <f t="shared" si="0"/>
        <v>1</v>
      </c>
    </row>
    <row r="168" spans="1:10">
      <c r="A168" s="194"/>
      <c r="B168" s="128" t="s">
        <v>613</v>
      </c>
      <c r="C168" s="128" t="s">
        <v>614</v>
      </c>
      <c r="D168" s="195">
        <v>21.05</v>
      </c>
      <c r="E168" s="201">
        <v>0.15</v>
      </c>
      <c r="F168" s="202">
        <f t="shared" si="1"/>
        <v>17.899999999999999</v>
      </c>
      <c r="G168" s="203">
        <f t="shared" si="2"/>
        <v>17.899999999999999</v>
      </c>
      <c r="H168" s="203">
        <f t="shared" si="3"/>
        <v>17.899999999999999</v>
      </c>
      <c r="I168" s="203">
        <f t="shared" si="4"/>
        <v>17.900000000000002</v>
      </c>
      <c r="J168" s="188" t="b">
        <f t="shared" ref="J168:J179" si="5">F168=I168</f>
        <v>1</v>
      </c>
    </row>
    <row r="169" spans="1:10">
      <c r="A169" s="194"/>
      <c r="B169" s="128" t="s">
        <v>615</v>
      </c>
      <c r="C169" s="128" t="s">
        <v>616</v>
      </c>
      <c r="D169" s="195">
        <v>17</v>
      </c>
      <c r="E169" s="201">
        <v>0.13</v>
      </c>
      <c r="F169" s="202">
        <f t="shared" ref="F169:F180" si="6">ROUND((D169-D169*E169)*20,0)/20</f>
        <v>14.8</v>
      </c>
      <c r="G169" s="203">
        <f t="shared" ref="G169:G180" si="7">ROUND((D169-D169*E169)*2,1)/2</f>
        <v>14.8</v>
      </c>
      <c r="H169" s="203">
        <f t="shared" ref="H169:H180" si="8">ROUND((D169-D169*E169)/5,2)*5</f>
        <v>14.8</v>
      </c>
      <c r="I169" s="203">
        <f t="shared" ref="I169:I180" si="9">MROUND(D169-D169*E169,0.05)</f>
        <v>14.8</v>
      </c>
      <c r="J169" s="188" t="b">
        <f t="shared" si="5"/>
        <v>1</v>
      </c>
    </row>
    <row r="170" spans="1:10">
      <c r="A170" s="194"/>
      <c r="B170" s="128" t="s">
        <v>617</v>
      </c>
      <c r="C170" s="128" t="s">
        <v>493</v>
      </c>
      <c r="D170" s="195">
        <v>14</v>
      </c>
      <c r="E170" s="201">
        <v>0.14000000000000001</v>
      </c>
      <c r="F170" s="202">
        <f t="shared" si="6"/>
        <v>12.05</v>
      </c>
      <c r="G170" s="203">
        <f t="shared" si="7"/>
        <v>12.05</v>
      </c>
      <c r="H170" s="203">
        <f t="shared" si="8"/>
        <v>12.05</v>
      </c>
      <c r="I170" s="203">
        <f t="shared" si="9"/>
        <v>12.05</v>
      </c>
      <c r="J170" s="188" t="b">
        <f t="shared" si="5"/>
        <v>1</v>
      </c>
    </row>
    <row r="171" spans="1:10">
      <c r="A171" s="194"/>
      <c r="B171" s="128" t="s">
        <v>618</v>
      </c>
      <c r="C171" s="128" t="s">
        <v>619</v>
      </c>
      <c r="D171" s="195">
        <v>12.5</v>
      </c>
      <c r="E171" s="201">
        <v>0.1</v>
      </c>
      <c r="F171" s="202">
        <f t="shared" si="6"/>
        <v>11.25</v>
      </c>
      <c r="G171" s="203">
        <f t="shared" si="7"/>
        <v>11.25</v>
      </c>
      <c r="H171" s="203">
        <f t="shared" si="8"/>
        <v>11.25</v>
      </c>
      <c r="I171" s="203">
        <f t="shared" si="9"/>
        <v>11.25</v>
      </c>
      <c r="J171" s="188" t="b">
        <f t="shared" si="5"/>
        <v>1</v>
      </c>
    </row>
    <row r="172" spans="1:10">
      <c r="A172" s="194"/>
      <c r="B172" s="128" t="s">
        <v>620</v>
      </c>
      <c r="C172" s="128" t="s">
        <v>621</v>
      </c>
      <c r="D172" s="195">
        <v>36</v>
      </c>
      <c r="E172" s="201">
        <v>0.15</v>
      </c>
      <c r="F172" s="202">
        <f t="shared" si="6"/>
        <v>30.6</v>
      </c>
      <c r="G172" s="203">
        <f t="shared" si="7"/>
        <v>30.6</v>
      </c>
      <c r="H172" s="203">
        <f t="shared" si="8"/>
        <v>30.6</v>
      </c>
      <c r="I172" s="203">
        <f t="shared" si="9"/>
        <v>30.6</v>
      </c>
      <c r="J172" s="188" t="b">
        <f t="shared" si="5"/>
        <v>1</v>
      </c>
    </row>
    <row r="173" spans="1:10">
      <c r="A173" s="194"/>
      <c r="B173" s="128" t="s">
        <v>622</v>
      </c>
      <c r="C173" s="128" t="s">
        <v>623</v>
      </c>
      <c r="D173" s="195">
        <v>15</v>
      </c>
      <c r="E173" s="201">
        <v>7.1999999999999981E-2</v>
      </c>
      <c r="F173" s="202">
        <f t="shared" si="6"/>
        <v>13.9</v>
      </c>
      <c r="G173" s="203">
        <f t="shared" si="7"/>
        <v>13.9</v>
      </c>
      <c r="H173" s="203">
        <f t="shared" si="8"/>
        <v>13.899999999999999</v>
      </c>
      <c r="I173" s="203">
        <f t="shared" si="9"/>
        <v>13.9</v>
      </c>
      <c r="J173" s="188" t="b">
        <f t="shared" si="5"/>
        <v>1</v>
      </c>
    </row>
    <row r="174" spans="1:10">
      <c r="A174" s="194"/>
      <c r="B174" s="128" t="s">
        <v>624</v>
      </c>
      <c r="C174" s="128" t="s">
        <v>513</v>
      </c>
      <c r="D174" s="195">
        <v>21.5</v>
      </c>
      <c r="E174" s="201">
        <v>0.16</v>
      </c>
      <c r="F174" s="202">
        <f t="shared" si="6"/>
        <v>18.05</v>
      </c>
      <c r="G174" s="203">
        <f t="shared" si="7"/>
        <v>18.05</v>
      </c>
      <c r="H174" s="203">
        <f t="shared" si="8"/>
        <v>18.05</v>
      </c>
      <c r="I174" s="203">
        <f t="shared" si="9"/>
        <v>18.05</v>
      </c>
      <c r="J174" s="188" t="b">
        <f t="shared" si="5"/>
        <v>1</v>
      </c>
    </row>
    <row r="175" spans="1:10">
      <c r="A175" s="194"/>
      <c r="B175" s="128" t="s">
        <v>625</v>
      </c>
      <c r="C175" s="128" t="s">
        <v>553</v>
      </c>
      <c r="D175" s="195">
        <v>34.799999999999997</v>
      </c>
      <c r="E175" s="201">
        <v>0.22</v>
      </c>
      <c r="F175" s="202">
        <f t="shared" si="6"/>
        <v>27.15</v>
      </c>
      <c r="G175" s="203">
        <f t="shared" si="7"/>
        <v>27.15</v>
      </c>
      <c r="H175" s="203">
        <f t="shared" si="8"/>
        <v>27.15</v>
      </c>
      <c r="I175" s="203">
        <f t="shared" si="9"/>
        <v>27.150000000000002</v>
      </c>
      <c r="J175" s="188" t="b">
        <f t="shared" si="5"/>
        <v>1</v>
      </c>
    </row>
    <row r="176" spans="1:10">
      <c r="A176" s="194"/>
      <c r="B176" s="128" t="s">
        <v>626</v>
      </c>
      <c r="C176" s="128" t="s">
        <v>627</v>
      </c>
      <c r="D176" s="195">
        <v>15</v>
      </c>
      <c r="E176" s="201">
        <v>0.13</v>
      </c>
      <c r="F176" s="202">
        <f t="shared" si="6"/>
        <v>13.05</v>
      </c>
      <c r="G176" s="203">
        <f t="shared" si="7"/>
        <v>13.05</v>
      </c>
      <c r="H176" s="203">
        <f t="shared" si="8"/>
        <v>13.049999999999999</v>
      </c>
      <c r="I176" s="203">
        <f t="shared" si="9"/>
        <v>13.05</v>
      </c>
      <c r="J176" s="188" t="b">
        <f t="shared" si="5"/>
        <v>1</v>
      </c>
    </row>
    <row r="177" spans="1:10">
      <c r="A177" s="194"/>
      <c r="B177" s="128" t="s">
        <v>628</v>
      </c>
      <c r="C177" s="128" t="s">
        <v>602</v>
      </c>
      <c r="D177" s="195">
        <v>10</v>
      </c>
      <c r="E177" s="201">
        <v>0.14000000000000001</v>
      </c>
      <c r="F177" s="202">
        <f t="shared" si="6"/>
        <v>8.6</v>
      </c>
      <c r="G177" s="203">
        <f t="shared" si="7"/>
        <v>8.6</v>
      </c>
      <c r="H177" s="203">
        <f t="shared" si="8"/>
        <v>8.6</v>
      </c>
      <c r="I177" s="203">
        <f t="shared" si="9"/>
        <v>8.6</v>
      </c>
      <c r="J177" s="188" t="b">
        <f t="shared" si="5"/>
        <v>1</v>
      </c>
    </row>
    <row r="178" spans="1:10">
      <c r="A178" s="194"/>
      <c r="B178" s="128" t="s">
        <v>629</v>
      </c>
      <c r="C178" s="128" t="s">
        <v>630</v>
      </c>
      <c r="D178" s="195">
        <v>7.75</v>
      </c>
      <c r="E178" s="201">
        <v>0.12</v>
      </c>
      <c r="F178" s="202">
        <f t="shared" si="6"/>
        <v>6.8</v>
      </c>
      <c r="G178" s="203">
        <f t="shared" si="7"/>
        <v>6.8</v>
      </c>
      <c r="H178" s="203">
        <f t="shared" si="8"/>
        <v>6.8000000000000007</v>
      </c>
      <c r="I178" s="203">
        <f t="shared" si="9"/>
        <v>6.8000000000000007</v>
      </c>
      <c r="J178" s="188" t="b">
        <f t="shared" si="5"/>
        <v>1</v>
      </c>
    </row>
    <row r="179" spans="1:10">
      <c r="A179" s="194"/>
      <c r="B179" s="128" t="s">
        <v>631</v>
      </c>
      <c r="C179" s="128" t="s">
        <v>632</v>
      </c>
      <c r="D179" s="195">
        <v>18</v>
      </c>
      <c r="E179" s="201">
        <v>0.15</v>
      </c>
      <c r="F179" s="202">
        <f t="shared" si="6"/>
        <v>15.3</v>
      </c>
      <c r="G179" s="203">
        <f t="shared" si="7"/>
        <v>15.3</v>
      </c>
      <c r="H179" s="203">
        <f t="shared" si="8"/>
        <v>15.3</v>
      </c>
      <c r="I179" s="203">
        <f t="shared" si="9"/>
        <v>15.3</v>
      </c>
      <c r="J179" s="188" t="b">
        <f t="shared" si="5"/>
        <v>1</v>
      </c>
    </row>
    <row r="180" spans="1:10">
      <c r="A180" s="194"/>
      <c r="B180" s="128" t="s">
        <v>633</v>
      </c>
      <c r="C180" s="128" t="s">
        <v>634</v>
      </c>
      <c r="D180" s="195">
        <v>13</v>
      </c>
      <c r="E180" s="201">
        <v>0.13</v>
      </c>
      <c r="F180" s="202">
        <f t="shared" si="6"/>
        <v>11.3</v>
      </c>
      <c r="G180" s="203">
        <f t="shared" si="7"/>
        <v>11.3</v>
      </c>
      <c r="H180" s="203">
        <f t="shared" si="8"/>
        <v>11.299999999999999</v>
      </c>
      <c r="I180" s="203">
        <f t="shared" si="9"/>
        <v>11.3</v>
      </c>
      <c r="J180" s="188" t="b">
        <f>F180=I180</f>
        <v>1</v>
      </c>
    </row>
    <row r="182" spans="1:10">
      <c r="F182" s="203">
        <f>SUM(F104:F181)</f>
        <v>1916.3999999999994</v>
      </c>
      <c r="G182" s="203">
        <f>SUM(G104:G181)</f>
        <v>1916.3999999999994</v>
      </c>
      <c r="H182" s="203">
        <f>SUM(H104:H181)</f>
        <v>1916.3999999999994</v>
      </c>
      <c r="I182" s="203">
        <f>SUM(I104:I181)</f>
        <v>1916.3499999999995</v>
      </c>
    </row>
    <row r="184" spans="1:10">
      <c r="I184" s="188" t="s">
        <v>665</v>
      </c>
    </row>
  </sheetData>
  <phoneticPr fontId="7" type="noConversion"/>
  <pageMargins left="0.78740157499999996" right="0.78740157499999996" top="0.984251969" bottom="0.984251969" header="0.5" footer="0.5"/>
  <pageSetup scale="150" orientation="portrait" horizontalDpi="4294967292" verticalDpi="4294967292" copies="0" r:id="rId1"/>
  <headerFooter alignWithMargins="0">
    <oddHeader>&amp;F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30"/>
  <sheetViews>
    <sheetView showGridLines="0" zoomScaleNormal="100" workbookViewId="0"/>
  </sheetViews>
  <sheetFormatPr baseColWidth="10" defaultColWidth="17.265625" defaultRowHeight="15.75"/>
  <cols>
    <col min="1" max="1" width="14.1328125" style="216" bestFit="1" customWidth="1"/>
    <col min="2" max="2" width="23" style="216" customWidth="1"/>
    <col min="3" max="3" width="23.59765625" style="216" bestFit="1" customWidth="1"/>
    <col min="4" max="4" width="15.86328125" style="216" bestFit="1" customWidth="1"/>
    <col min="5" max="5" width="7.265625" style="216" bestFit="1" customWidth="1"/>
    <col min="6" max="6" width="12.73046875" style="216" bestFit="1" customWidth="1"/>
    <col min="7" max="8" width="18" style="216" customWidth="1"/>
    <col min="9" max="16384" width="17.265625" style="216"/>
  </cols>
  <sheetData>
    <row r="1" spans="1:9">
      <c r="A1" s="211" t="s">
        <v>677</v>
      </c>
      <c r="B1" s="212" t="s">
        <v>635</v>
      </c>
      <c r="C1" s="212"/>
      <c r="D1" s="212"/>
      <c r="E1" s="213"/>
      <c r="F1" s="214"/>
      <c r="G1" s="215"/>
      <c r="H1" s="215"/>
    </row>
    <row r="2" spans="1:9">
      <c r="A2" s="211"/>
      <c r="B2" s="217" t="s">
        <v>636</v>
      </c>
      <c r="C2" s="212"/>
      <c r="D2" s="212"/>
      <c r="E2" s="213"/>
      <c r="F2" s="214"/>
      <c r="G2" s="215"/>
      <c r="H2" s="215"/>
    </row>
    <row r="4" spans="1:9">
      <c r="A4" s="248" t="s">
        <v>637</v>
      </c>
      <c r="B4" s="248"/>
      <c r="C4" s="248"/>
      <c r="D4" s="248"/>
      <c r="E4" s="248"/>
      <c r="F4" s="248"/>
      <c r="G4" s="248"/>
      <c r="H4" s="248"/>
      <c r="I4" s="216" t="s">
        <v>688</v>
      </c>
    </row>
    <row r="7" spans="1:9">
      <c r="A7" s="244" t="s">
        <v>5</v>
      </c>
      <c r="B7" s="244" t="s">
        <v>638</v>
      </c>
      <c r="C7" s="244" t="s">
        <v>639</v>
      </c>
      <c r="D7" s="244" t="s">
        <v>640</v>
      </c>
      <c r="E7" s="244" t="s">
        <v>641</v>
      </c>
      <c r="F7" s="244" t="s">
        <v>8</v>
      </c>
      <c r="G7" s="244" t="s">
        <v>642</v>
      </c>
      <c r="H7" s="244" t="s">
        <v>689</v>
      </c>
    </row>
    <row r="8" spans="1:9">
      <c r="A8" s="235">
        <v>40688</v>
      </c>
      <c r="B8" s="236" t="s">
        <v>644</v>
      </c>
      <c r="C8" s="236" t="s">
        <v>645</v>
      </c>
      <c r="D8" s="237" t="s">
        <v>646</v>
      </c>
      <c r="E8" s="238">
        <v>100</v>
      </c>
      <c r="F8" s="239">
        <v>250</v>
      </c>
      <c r="G8" s="243"/>
      <c r="H8" s="243"/>
    </row>
    <row r="9" spans="1:9">
      <c r="A9" s="235">
        <v>40689</v>
      </c>
      <c r="B9" s="236" t="s">
        <v>647</v>
      </c>
      <c r="C9" s="236" t="s">
        <v>648</v>
      </c>
      <c r="D9" s="237" t="s">
        <v>649</v>
      </c>
      <c r="E9" s="238">
        <v>200</v>
      </c>
      <c r="F9" s="239">
        <v>100</v>
      </c>
      <c r="G9" s="243"/>
      <c r="H9" s="243"/>
    </row>
    <row r="10" spans="1:9">
      <c r="A10" s="235">
        <v>40690</v>
      </c>
      <c r="B10" s="236" t="s">
        <v>650</v>
      </c>
      <c r="C10" s="236" t="s">
        <v>651</v>
      </c>
      <c r="D10" s="237" t="s">
        <v>652</v>
      </c>
      <c r="E10" s="238">
        <v>220</v>
      </c>
      <c r="F10" s="239">
        <v>230</v>
      </c>
      <c r="G10" s="243"/>
      <c r="H10" s="243"/>
    </row>
    <row r="11" spans="1:9">
      <c r="A11" s="235">
        <v>40691</v>
      </c>
      <c r="B11" s="236" t="s">
        <v>653</v>
      </c>
      <c r="C11" s="236" t="s">
        <v>654</v>
      </c>
      <c r="D11" s="237" t="s">
        <v>655</v>
      </c>
      <c r="E11" s="238">
        <v>500</v>
      </c>
      <c r="F11" s="239">
        <v>55</v>
      </c>
      <c r="G11" s="243"/>
      <c r="H11" s="243"/>
    </row>
    <row r="12" spans="1:9">
      <c r="A12" s="235">
        <v>40692</v>
      </c>
      <c r="B12" s="236" t="s">
        <v>644</v>
      </c>
      <c r="C12" s="236" t="s">
        <v>656</v>
      </c>
      <c r="D12" s="237" t="s">
        <v>12</v>
      </c>
      <c r="E12" s="238">
        <v>300</v>
      </c>
      <c r="F12" s="239">
        <v>580</v>
      </c>
      <c r="G12" s="243"/>
      <c r="H12" s="243"/>
    </row>
    <row r="13" spans="1:9">
      <c r="A13" s="235">
        <v>40693</v>
      </c>
      <c r="B13" s="236" t="s">
        <v>647</v>
      </c>
      <c r="C13" s="236" t="s">
        <v>645</v>
      </c>
      <c r="D13" s="237" t="s">
        <v>646</v>
      </c>
      <c r="E13" s="238">
        <v>434</v>
      </c>
      <c r="F13" s="239">
        <v>250</v>
      </c>
      <c r="G13" s="243"/>
      <c r="H13" s="243"/>
    </row>
    <row r="14" spans="1:9">
      <c r="A14" s="235">
        <v>40694</v>
      </c>
      <c r="B14" s="236" t="s">
        <v>650</v>
      </c>
      <c r="C14" s="236" t="s">
        <v>648</v>
      </c>
      <c r="D14" s="237" t="s">
        <v>649</v>
      </c>
      <c r="E14" s="238">
        <v>504</v>
      </c>
      <c r="F14" s="239">
        <v>100</v>
      </c>
      <c r="G14" s="243"/>
      <c r="H14" s="243"/>
    </row>
    <row r="15" spans="1:9">
      <c r="A15" s="235">
        <v>40695</v>
      </c>
      <c r="B15" s="236" t="s">
        <v>653</v>
      </c>
      <c r="C15" s="236" t="s">
        <v>651</v>
      </c>
      <c r="D15" s="237" t="s">
        <v>652</v>
      </c>
      <c r="E15" s="238">
        <v>574</v>
      </c>
      <c r="F15" s="239">
        <v>230</v>
      </c>
      <c r="G15" s="243"/>
      <c r="H15" s="243"/>
    </row>
    <row r="16" spans="1:9">
      <c r="A16" s="235">
        <v>40696</v>
      </c>
      <c r="B16" s="236" t="s">
        <v>644</v>
      </c>
      <c r="C16" s="236" t="s">
        <v>654</v>
      </c>
      <c r="D16" s="237" t="s">
        <v>655</v>
      </c>
      <c r="E16" s="238">
        <v>644</v>
      </c>
      <c r="F16" s="239">
        <v>250</v>
      </c>
      <c r="G16" s="243"/>
      <c r="H16" s="243"/>
    </row>
    <row r="17" spans="1:8">
      <c r="A17" s="235">
        <v>40697</v>
      </c>
      <c r="B17" s="236" t="s">
        <v>647</v>
      </c>
      <c r="C17" s="236" t="s">
        <v>656</v>
      </c>
      <c r="D17" s="237" t="s">
        <v>12</v>
      </c>
      <c r="E17" s="238">
        <v>714</v>
      </c>
      <c r="F17" s="239">
        <v>100</v>
      </c>
      <c r="G17" s="243"/>
      <c r="H17" s="243"/>
    </row>
    <row r="18" spans="1:8">
      <c r="A18" s="235">
        <v>40698</v>
      </c>
      <c r="B18" s="236" t="s">
        <v>650</v>
      </c>
      <c r="C18" s="236" t="s">
        <v>645</v>
      </c>
      <c r="D18" s="237" t="s">
        <v>646</v>
      </c>
      <c r="E18" s="238">
        <v>784</v>
      </c>
      <c r="F18" s="239">
        <v>230</v>
      </c>
      <c r="G18" s="243"/>
      <c r="H18" s="243"/>
    </row>
    <row r="19" spans="1:8">
      <c r="A19" s="235">
        <v>40699</v>
      </c>
      <c r="B19" s="236" t="s">
        <v>653</v>
      </c>
      <c r="C19" s="236" t="s">
        <v>648</v>
      </c>
      <c r="D19" s="237" t="s">
        <v>649</v>
      </c>
      <c r="E19" s="238">
        <v>854</v>
      </c>
      <c r="F19" s="239">
        <v>55</v>
      </c>
      <c r="G19" s="243"/>
      <c r="H19" s="243"/>
    </row>
    <row r="20" spans="1:8">
      <c r="A20" s="235">
        <v>40700</v>
      </c>
      <c r="B20" s="236" t="s">
        <v>644</v>
      </c>
      <c r="C20" s="236" t="s">
        <v>651</v>
      </c>
      <c r="D20" s="237" t="s">
        <v>652</v>
      </c>
      <c r="E20" s="238">
        <v>924</v>
      </c>
      <c r="F20" s="239">
        <v>580</v>
      </c>
      <c r="G20" s="243"/>
      <c r="H20" s="243"/>
    </row>
    <row r="21" spans="1:8">
      <c r="A21" s="235">
        <v>40701</v>
      </c>
      <c r="B21" s="236" t="s">
        <v>647</v>
      </c>
      <c r="C21" s="236" t="s">
        <v>654</v>
      </c>
      <c r="D21" s="237" t="s">
        <v>655</v>
      </c>
      <c r="E21" s="238">
        <v>994</v>
      </c>
      <c r="F21" s="239">
        <v>250</v>
      </c>
      <c r="G21" s="243"/>
      <c r="H21" s="243"/>
    </row>
    <row r="22" spans="1:8">
      <c r="A22" s="235">
        <v>40702</v>
      </c>
      <c r="B22" s="236" t="s">
        <v>650</v>
      </c>
      <c r="C22" s="236" t="s">
        <v>656</v>
      </c>
      <c r="D22" s="237" t="s">
        <v>12</v>
      </c>
      <c r="E22" s="238">
        <v>1064</v>
      </c>
      <c r="F22" s="239">
        <v>100</v>
      </c>
      <c r="G22" s="243"/>
      <c r="H22" s="243"/>
    </row>
    <row r="23" spans="1:8">
      <c r="A23" s="235">
        <v>40703</v>
      </c>
      <c r="B23" s="236" t="s">
        <v>653</v>
      </c>
      <c r="C23" s="236" t="s">
        <v>645</v>
      </c>
      <c r="D23" s="237" t="s">
        <v>646</v>
      </c>
      <c r="E23" s="238">
        <v>1134</v>
      </c>
      <c r="F23" s="239">
        <v>230</v>
      </c>
      <c r="G23" s="243"/>
      <c r="H23" s="243"/>
    </row>
    <row r="24" spans="1:8">
      <c r="A24" s="235">
        <v>40704</v>
      </c>
      <c r="B24" s="236" t="s">
        <v>644</v>
      </c>
      <c r="C24" s="236" t="s">
        <v>648</v>
      </c>
      <c r="D24" s="237" t="s">
        <v>649</v>
      </c>
      <c r="E24" s="238">
        <v>1204</v>
      </c>
      <c r="F24" s="239">
        <v>55</v>
      </c>
      <c r="G24" s="243"/>
      <c r="H24" s="243"/>
    </row>
    <row r="25" spans="1:8">
      <c r="A25" s="235">
        <v>40705</v>
      </c>
      <c r="B25" s="236" t="s">
        <v>647</v>
      </c>
      <c r="C25" s="236" t="s">
        <v>651</v>
      </c>
      <c r="D25" s="237" t="s">
        <v>652</v>
      </c>
      <c r="E25" s="238">
        <v>1274</v>
      </c>
      <c r="F25" s="239">
        <v>580</v>
      </c>
      <c r="G25" s="243"/>
      <c r="H25" s="243"/>
    </row>
    <row r="26" spans="1:8">
      <c r="A26" s="235">
        <v>40706</v>
      </c>
      <c r="B26" s="236" t="s">
        <v>650</v>
      </c>
      <c r="C26" s="236" t="s">
        <v>654</v>
      </c>
      <c r="D26" s="237" t="s">
        <v>655</v>
      </c>
      <c r="E26" s="238">
        <v>1344</v>
      </c>
      <c r="F26" s="239">
        <v>250</v>
      </c>
      <c r="G26" s="243"/>
      <c r="H26" s="243"/>
    </row>
    <row r="27" spans="1:8">
      <c r="A27" s="235">
        <v>40707</v>
      </c>
      <c r="B27" s="236" t="s">
        <v>653</v>
      </c>
      <c r="C27" s="236" t="s">
        <v>656</v>
      </c>
      <c r="D27" s="237" t="s">
        <v>12</v>
      </c>
      <c r="E27" s="238">
        <v>1414</v>
      </c>
      <c r="F27" s="239">
        <v>100</v>
      </c>
      <c r="G27" s="243"/>
      <c r="H27" s="243"/>
    </row>
    <row r="28" spans="1:8">
      <c r="A28" s="235">
        <v>40708</v>
      </c>
      <c r="B28" s="236" t="s">
        <v>644</v>
      </c>
      <c r="C28" s="236" t="s">
        <v>645</v>
      </c>
      <c r="D28" s="237" t="s">
        <v>646</v>
      </c>
      <c r="E28" s="238">
        <v>1484</v>
      </c>
      <c r="F28" s="239">
        <v>230</v>
      </c>
      <c r="G28" s="243"/>
      <c r="H28" s="243"/>
    </row>
    <row r="29" spans="1:8">
      <c r="A29" s="235">
        <v>40709</v>
      </c>
      <c r="B29" s="236" t="s">
        <v>647</v>
      </c>
      <c r="C29" s="236" t="s">
        <v>648</v>
      </c>
      <c r="D29" s="237" t="s">
        <v>649</v>
      </c>
      <c r="E29" s="238">
        <v>1554</v>
      </c>
      <c r="F29" s="239">
        <v>55</v>
      </c>
      <c r="G29" s="243"/>
      <c r="H29" s="243"/>
    </row>
    <row r="30" spans="1:8">
      <c r="A30" s="235">
        <v>40710</v>
      </c>
      <c r="B30" s="236" t="s">
        <v>650</v>
      </c>
      <c r="C30" s="236" t="s">
        <v>651</v>
      </c>
      <c r="D30" s="237" t="s">
        <v>652</v>
      </c>
      <c r="E30" s="238">
        <v>1624</v>
      </c>
      <c r="F30" s="239">
        <v>580</v>
      </c>
      <c r="G30" s="243"/>
      <c r="H30" s="243"/>
    </row>
    <row r="31" spans="1:8">
      <c r="A31" s="235">
        <v>40711</v>
      </c>
      <c r="B31" s="236" t="s">
        <v>653</v>
      </c>
      <c r="C31" s="236" t="s">
        <v>654</v>
      </c>
      <c r="D31" s="237" t="s">
        <v>655</v>
      </c>
      <c r="E31" s="238">
        <v>1694</v>
      </c>
      <c r="F31" s="239">
        <v>100</v>
      </c>
      <c r="G31" s="243"/>
      <c r="H31" s="243"/>
    </row>
    <row r="32" spans="1:8">
      <c r="A32" s="235">
        <v>40712</v>
      </c>
      <c r="B32" s="236" t="s">
        <v>644</v>
      </c>
      <c r="C32" s="236" t="s">
        <v>656</v>
      </c>
      <c r="D32" s="237" t="s">
        <v>12</v>
      </c>
      <c r="E32" s="238">
        <v>1764</v>
      </c>
      <c r="F32" s="239">
        <v>230</v>
      </c>
      <c r="G32" s="243"/>
      <c r="H32" s="243"/>
    </row>
    <row r="33" spans="1:8" ht="29.25" customHeight="1" thickBot="1">
      <c r="A33" s="240" t="s">
        <v>47</v>
      </c>
      <c r="B33" s="241"/>
      <c r="C33" s="241"/>
      <c r="D33" s="241"/>
      <c r="E33" s="241"/>
      <c r="F33" s="242"/>
      <c r="G33" s="245"/>
      <c r="H33" s="245"/>
    </row>
    <row r="40" spans="1:8">
      <c r="B40" s="218"/>
    </row>
    <row r="99" spans="1:8">
      <c r="A99" s="219" t="s">
        <v>15</v>
      </c>
      <c r="B99" s="220"/>
      <c r="C99" s="220"/>
      <c r="D99" s="220"/>
      <c r="E99" s="220"/>
      <c r="F99" s="220"/>
      <c r="G99" s="220"/>
      <c r="H99" s="220"/>
    </row>
    <row r="100" spans="1:8">
      <c r="A100" s="220"/>
      <c r="B100" s="220"/>
      <c r="C100" s="220"/>
      <c r="D100" s="220"/>
      <c r="E100" s="220"/>
      <c r="F100" s="220"/>
      <c r="G100" s="220"/>
      <c r="H100" s="220"/>
    </row>
    <row r="101" spans="1:8">
      <c r="A101" s="221" t="s">
        <v>637</v>
      </c>
      <c r="B101" s="221"/>
      <c r="C101" s="221"/>
      <c r="D101" s="221"/>
      <c r="E101" s="221"/>
      <c r="F101" s="221"/>
      <c r="G101" s="221"/>
      <c r="H101" s="221"/>
    </row>
    <row r="102" spans="1:8">
      <c r="A102" s="220"/>
      <c r="B102" s="220"/>
      <c r="C102" s="220"/>
      <c r="D102" s="220"/>
      <c r="E102" s="220"/>
      <c r="F102" s="220"/>
      <c r="G102" s="220"/>
      <c r="H102" s="220"/>
    </row>
    <row r="103" spans="1:8">
      <c r="A103" s="220"/>
      <c r="B103" s="220"/>
      <c r="C103" s="220"/>
      <c r="D103" s="220"/>
      <c r="E103" s="220"/>
      <c r="F103" s="220"/>
      <c r="G103" s="220"/>
      <c r="H103" s="220"/>
    </row>
    <row r="104" spans="1:8">
      <c r="A104" s="222" t="s">
        <v>5</v>
      </c>
      <c r="B104" s="222" t="s">
        <v>638</v>
      </c>
      <c r="C104" s="222" t="s">
        <v>639</v>
      </c>
      <c r="D104" s="222" t="s">
        <v>640</v>
      </c>
      <c r="E104" s="222" t="s">
        <v>641</v>
      </c>
      <c r="F104" s="222" t="s">
        <v>8</v>
      </c>
      <c r="G104" s="222" t="s">
        <v>642</v>
      </c>
      <c r="H104" s="222" t="s">
        <v>643</v>
      </c>
    </row>
    <row r="105" spans="1:8">
      <c r="A105" s="223">
        <v>40688</v>
      </c>
      <c r="B105" s="224" t="s">
        <v>644</v>
      </c>
      <c r="C105" s="224" t="s">
        <v>645</v>
      </c>
      <c r="D105" s="225" t="s">
        <v>646</v>
      </c>
      <c r="E105" s="226">
        <v>100</v>
      </c>
      <c r="F105" s="226">
        <v>250</v>
      </c>
      <c r="G105" s="227">
        <f t="shared" ref="G105:G129" si="0">ROUND(E105*F105,-3)</f>
        <v>25000</v>
      </c>
      <c r="H105" s="228">
        <f>G105/$G$130</f>
        <v>4.608294930875576E-3</v>
      </c>
    </row>
    <row r="106" spans="1:8">
      <c r="A106" s="223">
        <v>40689</v>
      </c>
      <c r="B106" s="224" t="s">
        <v>647</v>
      </c>
      <c r="C106" s="224" t="s">
        <v>648</v>
      </c>
      <c r="D106" s="225" t="s">
        <v>649</v>
      </c>
      <c r="E106" s="226">
        <v>200</v>
      </c>
      <c r="F106" s="226">
        <v>100</v>
      </c>
      <c r="G106" s="227">
        <f t="shared" si="0"/>
        <v>20000</v>
      </c>
      <c r="H106" s="228">
        <f t="shared" ref="H106:H121" si="1">G106/$G$130</f>
        <v>3.6866359447004608E-3</v>
      </c>
    </row>
    <row r="107" spans="1:8">
      <c r="A107" s="223">
        <v>40690</v>
      </c>
      <c r="B107" s="224" t="s">
        <v>650</v>
      </c>
      <c r="C107" s="224" t="s">
        <v>651</v>
      </c>
      <c r="D107" s="225" t="s">
        <v>652</v>
      </c>
      <c r="E107" s="226">
        <v>220</v>
      </c>
      <c r="F107" s="226">
        <v>230</v>
      </c>
      <c r="G107" s="227">
        <f t="shared" si="0"/>
        <v>51000</v>
      </c>
      <c r="H107" s="228">
        <f t="shared" si="1"/>
        <v>9.400921658986176E-3</v>
      </c>
    </row>
    <row r="108" spans="1:8">
      <c r="A108" s="223">
        <v>40691</v>
      </c>
      <c r="B108" s="224" t="s">
        <v>653</v>
      </c>
      <c r="C108" s="224" t="s">
        <v>654</v>
      </c>
      <c r="D108" s="225" t="s">
        <v>655</v>
      </c>
      <c r="E108" s="226">
        <v>500</v>
      </c>
      <c r="F108" s="226">
        <v>55</v>
      </c>
      <c r="G108" s="227">
        <f t="shared" si="0"/>
        <v>28000</v>
      </c>
      <c r="H108" s="228">
        <f t="shared" si="1"/>
        <v>5.1612903225806452E-3</v>
      </c>
    </row>
    <row r="109" spans="1:8">
      <c r="A109" s="223">
        <v>40692</v>
      </c>
      <c r="B109" s="224" t="s">
        <v>644</v>
      </c>
      <c r="C109" s="224" t="s">
        <v>656</v>
      </c>
      <c r="D109" s="225" t="s">
        <v>12</v>
      </c>
      <c r="E109" s="226">
        <v>300</v>
      </c>
      <c r="F109" s="226">
        <v>580</v>
      </c>
      <c r="G109" s="227">
        <f t="shared" si="0"/>
        <v>174000</v>
      </c>
      <c r="H109" s="228">
        <f t="shared" si="1"/>
        <v>3.2073732718894007E-2</v>
      </c>
    </row>
    <row r="110" spans="1:8">
      <c r="A110" s="223">
        <v>40693</v>
      </c>
      <c r="B110" s="224" t="s">
        <v>647</v>
      </c>
      <c r="C110" s="224" t="s">
        <v>645</v>
      </c>
      <c r="D110" s="225" t="s">
        <v>646</v>
      </c>
      <c r="E110" s="226">
        <v>434</v>
      </c>
      <c r="F110" s="226">
        <v>250</v>
      </c>
      <c r="G110" s="227">
        <f t="shared" si="0"/>
        <v>109000</v>
      </c>
      <c r="H110" s="228">
        <f t="shared" si="1"/>
        <v>2.0092165898617512E-2</v>
      </c>
    </row>
    <row r="111" spans="1:8">
      <c r="A111" s="223">
        <v>40694</v>
      </c>
      <c r="B111" s="224" t="s">
        <v>650</v>
      </c>
      <c r="C111" s="224" t="s">
        <v>648</v>
      </c>
      <c r="D111" s="225" t="s">
        <v>649</v>
      </c>
      <c r="E111" s="226">
        <v>504</v>
      </c>
      <c r="F111" s="226">
        <v>100</v>
      </c>
      <c r="G111" s="227">
        <f t="shared" si="0"/>
        <v>50000</v>
      </c>
      <c r="H111" s="228">
        <f t="shared" si="1"/>
        <v>9.2165898617511521E-3</v>
      </c>
    </row>
    <row r="112" spans="1:8">
      <c r="A112" s="223">
        <v>40695</v>
      </c>
      <c r="B112" s="224" t="s">
        <v>653</v>
      </c>
      <c r="C112" s="224" t="s">
        <v>651</v>
      </c>
      <c r="D112" s="225" t="s">
        <v>652</v>
      </c>
      <c r="E112" s="226">
        <v>574</v>
      </c>
      <c r="F112" s="226">
        <v>230</v>
      </c>
      <c r="G112" s="227">
        <f t="shared" si="0"/>
        <v>132000</v>
      </c>
      <c r="H112" s="228">
        <f t="shared" si="1"/>
        <v>2.4331797235023041E-2</v>
      </c>
    </row>
    <row r="113" spans="1:8">
      <c r="A113" s="223">
        <v>40696</v>
      </c>
      <c r="B113" s="224" t="s">
        <v>644</v>
      </c>
      <c r="C113" s="224" t="s">
        <v>654</v>
      </c>
      <c r="D113" s="225" t="s">
        <v>655</v>
      </c>
      <c r="E113" s="226">
        <v>644</v>
      </c>
      <c r="F113" s="226">
        <v>250</v>
      </c>
      <c r="G113" s="227">
        <f t="shared" si="0"/>
        <v>161000</v>
      </c>
      <c r="H113" s="228">
        <f t="shared" si="1"/>
        <v>2.9677419354838711E-2</v>
      </c>
    </row>
    <row r="114" spans="1:8">
      <c r="A114" s="223">
        <v>40697</v>
      </c>
      <c r="B114" s="224" t="s">
        <v>647</v>
      </c>
      <c r="C114" s="224" t="s">
        <v>656</v>
      </c>
      <c r="D114" s="225" t="s">
        <v>12</v>
      </c>
      <c r="E114" s="226">
        <v>714</v>
      </c>
      <c r="F114" s="226">
        <v>100</v>
      </c>
      <c r="G114" s="227">
        <f t="shared" si="0"/>
        <v>71000</v>
      </c>
      <c r="H114" s="228">
        <f t="shared" si="1"/>
        <v>1.3087557603686637E-2</v>
      </c>
    </row>
    <row r="115" spans="1:8">
      <c r="A115" s="223">
        <v>40698</v>
      </c>
      <c r="B115" s="224" t="s">
        <v>650</v>
      </c>
      <c r="C115" s="224" t="s">
        <v>645</v>
      </c>
      <c r="D115" s="225" t="s">
        <v>646</v>
      </c>
      <c r="E115" s="226">
        <v>784</v>
      </c>
      <c r="F115" s="226">
        <v>230</v>
      </c>
      <c r="G115" s="227">
        <f t="shared" si="0"/>
        <v>180000</v>
      </c>
      <c r="H115" s="228">
        <f t="shared" si="1"/>
        <v>3.3179723502304151E-2</v>
      </c>
    </row>
    <row r="116" spans="1:8">
      <c r="A116" s="223">
        <v>40699</v>
      </c>
      <c r="B116" s="224" t="s">
        <v>653</v>
      </c>
      <c r="C116" s="224" t="s">
        <v>648</v>
      </c>
      <c r="D116" s="225" t="s">
        <v>649</v>
      </c>
      <c r="E116" s="226">
        <v>854</v>
      </c>
      <c r="F116" s="226">
        <v>55</v>
      </c>
      <c r="G116" s="227">
        <f t="shared" si="0"/>
        <v>47000</v>
      </c>
      <c r="H116" s="228">
        <f t="shared" si="1"/>
        <v>8.6635944700460838E-3</v>
      </c>
    </row>
    <row r="117" spans="1:8">
      <c r="A117" s="223">
        <v>40700</v>
      </c>
      <c r="B117" s="224" t="s">
        <v>644</v>
      </c>
      <c r="C117" s="224" t="s">
        <v>651</v>
      </c>
      <c r="D117" s="225" t="s">
        <v>652</v>
      </c>
      <c r="E117" s="226">
        <v>924</v>
      </c>
      <c r="F117" s="226">
        <v>580</v>
      </c>
      <c r="G117" s="227">
        <f t="shared" si="0"/>
        <v>536000</v>
      </c>
      <c r="H117" s="228">
        <f t="shared" si="1"/>
        <v>9.8801843317972357E-2</v>
      </c>
    </row>
    <row r="118" spans="1:8">
      <c r="A118" s="223">
        <v>40701</v>
      </c>
      <c r="B118" s="224" t="s">
        <v>647</v>
      </c>
      <c r="C118" s="224" t="s">
        <v>654</v>
      </c>
      <c r="D118" s="225" t="s">
        <v>655</v>
      </c>
      <c r="E118" s="226">
        <v>994</v>
      </c>
      <c r="F118" s="226">
        <v>250</v>
      </c>
      <c r="G118" s="227">
        <f t="shared" si="0"/>
        <v>249000</v>
      </c>
      <c r="H118" s="228">
        <f t="shared" si="1"/>
        <v>4.5898617511520738E-2</v>
      </c>
    </row>
    <row r="119" spans="1:8">
      <c r="A119" s="223">
        <v>40702</v>
      </c>
      <c r="B119" s="224" t="s">
        <v>650</v>
      </c>
      <c r="C119" s="224" t="s">
        <v>656</v>
      </c>
      <c r="D119" s="225" t="s">
        <v>12</v>
      </c>
      <c r="E119" s="226">
        <v>1064</v>
      </c>
      <c r="F119" s="226">
        <v>100</v>
      </c>
      <c r="G119" s="227">
        <f t="shared" si="0"/>
        <v>106000</v>
      </c>
      <c r="H119" s="228">
        <f t="shared" si="1"/>
        <v>1.9539170506912444E-2</v>
      </c>
    </row>
    <row r="120" spans="1:8">
      <c r="A120" s="223">
        <v>40703</v>
      </c>
      <c r="B120" s="224" t="s">
        <v>653</v>
      </c>
      <c r="C120" s="224" t="s">
        <v>645</v>
      </c>
      <c r="D120" s="225" t="s">
        <v>646</v>
      </c>
      <c r="E120" s="226">
        <v>1134</v>
      </c>
      <c r="F120" s="226">
        <v>230</v>
      </c>
      <c r="G120" s="227">
        <f t="shared" si="0"/>
        <v>261000</v>
      </c>
      <c r="H120" s="228">
        <f t="shared" si="1"/>
        <v>4.8110599078341011E-2</v>
      </c>
    </row>
    <row r="121" spans="1:8">
      <c r="A121" s="223">
        <v>40704</v>
      </c>
      <c r="B121" s="224" t="s">
        <v>644</v>
      </c>
      <c r="C121" s="224" t="s">
        <v>648</v>
      </c>
      <c r="D121" s="225" t="s">
        <v>649</v>
      </c>
      <c r="E121" s="226">
        <v>1204</v>
      </c>
      <c r="F121" s="226">
        <v>55</v>
      </c>
      <c r="G121" s="227">
        <f t="shared" si="0"/>
        <v>66000</v>
      </c>
      <c r="H121" s="228">
        <f t="shared" si="1"/>
        <v>1.2165898617511521E-2</v>
      </c>
    </row>
    <row r="122" spans="1:8">
      <c r="A122" s="223">
        <v>40705</v>
      </c>
      <c r="B122" s="224" t="s">
        <v>647</v>
      </c>
      <c r="C122" s="224" t="s">
        <v>651</v>
      </c>
      <c r="D122" s="225" t="s">
        <v>652</v>
      </c>
      <c r="E122" s="226">
        <v>1274</v>
      </c>
      <c r="F122" s="226">
        <v>580</v>
      </c>
      <c r="G122" s="227">
        <f t="shared" si="0"/>
        <v>739000</v>
      </c>
      <c r="H122" s="228">
        <f t="shared" ref="H122:H129" si="2">G122/$G$130</f>
        <v>0.13622119815668202</v>
      </c>
    </row>
    <row r="123" spans="1:8">
      <c r="A123" s="223">
        <v>40706</v>
      </c>
      <c r="B123" s="224" t="s">
        <v>650</v>
      </c>
      <c r="C123" s="224" t="s">
        <v>654</v>
      </c>
      <c r="D123" s="225" t="s">
        <v>655</v>
      </c>
      <c r="E123" s="226">
        <v>1344</v>
      </c>
      <c r="F123" s="226">
        <v>250</v>
      </c>
      <c r="G123" s="227">
        <f t="shared" si="0"/>
        <v>336000</v>
      </c>
      <c r="H123" s="228">
        <f t="shared" si="2"/>
        <v>6.1935483870967742E-2</v>
      </c>
    </row>
    <row r="124" spans="1:8">
      <c r="A124" s="223">
        <v>40707</v>
      </c>
      <c r="B124" s="224" t="s">
        <v>653</v>
      </c>
      <c r="C124" s="224" t="s">
        <v>656</v>
      </c>
      <c r="D124" s="225" t="s">
        <v>12</v>
      </c>
      <c r="E124" s="226">
        <v>1414</v>
      </c>
      <c r="F124" s="226">
        <v>100</v>
      </c>
      <c r="G124" s="227">
        <f t="shared" si="0"/>
        <v>141000</v>
      </c>
      <c r="H124" s="228">
        <f t="shared" si="2"/>
        <v>2.599078341013825E-2</v>
      </c>
    </row>
    <row r="125" spans="1:8">
      <c r="A125" s="223">
        <v>40708</v>
      </c>
      <c r="B125" s="224" t="s">
        <v>644</v>
      </c>
      <c r="C125" s="224" t="s">
        <v>645</v>
      </c>
      <c r="D125" s="225" t="s">
        <v>646</v>
      </c>
      <c r="E125" s="226">
        <v>1484</v>
      </c>
      <c r="F125" s="226">
        <v>230</v>
      </c>
      <c r="G125" s="227">
        <f t="shared" si="0"/>
        <v>341000</v>
      </c>
      <c r="H125" s="228">
        <f t="shared" si="2"/>
        <v>6.2857142857142861E-2</v>
      </c>
    </row>
    <row r="126" spans="1:8">
      <c r="A126" s="223">
        <v>40709</v>
      </c>
      <c r="B126" s="224" t="s">
        <v>647</v>
      </c>
      <c r="C126" s="224" t="s">
        <v>648</v>
      </c>
      <c r="D126" s="225" t="s">
        <v>649</v>
      </c>
      <c r="E126" s="226">
        <v>1554</v>
      </c>
      <c r="F126" s="226">
        <v>55</v>
      </c>
      <c r="G126" s="227">
        <f t="shared" si="0"/>
        <v>85000</v>
      </c>
      <c r="H126" s="228">
        <f t="shared" si="2"/>
        <v>1.5668202764976959E-2</v>
      </c>
    </row>
    <row r="127" spans="1:8">
      <c r="A127" s="223">
        <v>40710</v>
      </c>
      <c r="B127" s="224" t="s">
        <v>650</v>
      </c>
      <c r="C127" s="224" t="s">
        <v>651</v>
      </c>
      <c r="D127" s="225" t="s">
        <v>652</v>
      </c>
      <c r="E127" s="226">
        <v>1624</v>
      </c>
      <c r="F127" s="226">
        <v>580</v>
      </c>
      <c r="G127" s="227">
        <f t="shared" si="0"/>
        <v>942000</v>
      </c>
      <c r="H127" s="228">
        <f t="shared" si="2"/>
        <v>0.17364055299539172</v>
      </c>
    </row>
    <row r="128" spans="1:8">
      <c r="A128" s="223">
        <v>40711</v>
      </c>
      <c r="B128" s="224" t="s">
        <v>653</v>
      </c>
      <c r="C128" s="224" t="s">
        <v>654</v>
      </c>
      <c r="D128" s="225" t="s">
        <v>655</v>
      </c>
      <c r="E128" s="226">
        <v>1694</v>
      </c>
      <c r="F128" s="226">
        <v>100</v>
      </c>
      <c r="G128" s="227">
        <f t="shared" si="0"/>
        <v>169000</v>
      </c>
      <c r="H128" s="228">
        <f t="shared" si="2"/>
        <v>3.1152073732718895E-2</v>
      </c>
    </row>
    <row r="129" spans="1:8" ht="16.149999999999999" thickBot="1">
      <c r="A129" s="223">
        <v>40712</v>
      </c>
      <c r="B129" s="224" t="s">
        <v>644</v>
      </c>
      <c r="C129" s="224" t="s">
        <v>656</v>
      </c>
      <c r="D129" s="225" t="s">
        <v>12</v>
      </c>
      <c r="E129" s="226">
        <v>1764</v>
      </c>
      <c r="F129" s="226">
        <v>230</v>
      </c>
      <c r="G129" s="229">
        <f t="shared" si="0"/>
        <v>406000</v>
      </c>
      <c r="H129" s="230">
        <f t="shared" si="2"/>
        <v>7.483870967741936E-2</v>
      </c>
    </row>
    <row r="130" spans="1:8" ht="16.149999999999999" thickBot="1">
      <c r="A130" s="231" t="s">
        <v>47</v>
      </c>
      <c r="B130" s="232"/>
      <c r="C130" s="232"/>
      <c r="D130" s="232"/>
      <c r="E130" s="232"/>
      <c r="F130" s="232"/>
      <c r="G130" s="233">
        <f>SUM(G105:G129)</f>
        <v>5425000</v>
      </c>
      <c r="H130" s="234">
        <f>SUM(H105:H129)</f>
        <v>0.99999999999999989</v>
      </c>
    </row>
  </sheetData>
  <mergeCells count="1">
    <mergeCell ref="A4:H4"/>
  </mergeCells>
  <phoneticPr fontId="7" type="noConversion"/>
  <printOptions horizontalCentered="1" verticalCentered="1" gridLinesSet="0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Information</vt:lpstr>
      <vt:lpstr>1. Inventarliste</vt:lpstr>
      <vt:lpstr>2. Rotweine</vt:lpstr>
      <vt:lpstr>3. Prüfungsauswertung</vt:lpstr>
      <vt:lpstr>4. Crosslauf</vt:lpstr>
      <vt:lpstr>5. Preise</vt:lpstr>
      <vt:lpstr>6. Vertreterverkäufe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Rundungsübungen</dc:title>
  <dc:creator>Jürg Lippuner</dc:creator>
  <cp:lastModifiedBy>Jürg Lippuner</cp:lastModifiedBy>
  <dcterms:created xsi:type="dcterms:W3CDTF">2003-02-02T16:20:54Z</dcterms:created>
  <dcterms:modified xsi:type="dcterms:W3CDTF">2018-11-07T13:44:48Z</dcterms:modified>
</cp:coreProperties>
</file>