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0" windowWidth="11520" windowHeight="6225"/>
  </bookViews>
  <sheets>
    <sheet name="Info" sheetId="1" r:id="rId1"/>
    <sheet name="1. Lohn und Textoperation" sheetId="2" r:id="rId2"/>
    <sheet name="2. Teuerung und Alter" sheetId="3" r:id="rId3"/>
    <sheet name="3. CDs" sheetId="4" r:id="rId4"/>
    <sheet name="4. Schuhe" sheetId="5" r:id="rId5"/>
    <sheet name="5. Schwelle" sheetId="7" r:id="rId6"/>
    <sheet name="6. Schnitte" sheetId="6" r:id="rId7"/>
    <sheet name="Hilfen" sheetId="8" state="hidden" r:id="rId8"/>
  </sheets>
  <calcPr calcId="145621"/>
</workbook>
</file>

<file path=xl/calcChain.xml><?xml version="1.0" encoding="utf-8"?>
<calcChain xmlns="http://schemas.openxmlformats.org/spreadsheetml/2006/main">
  <c r="K112" i="6" l="1"/>
  <c r="J112" i="6"/>
  <c r="I112" i="6"/>
  <c r="H112" i="6"/>
  <c r="G112" i="6"/>
  <c r="F112" i="6"/>
  <c r="E112" i="6"/>
  <c r="D112" i="6"/>
  <c r="C112" i="6"/>
  <c r="B112" i="6"/>
  <c r="K111" i="6"/>
  <c r="J111" i="6"/>
  <c r="I111" i="6"/>
  <c r="H111" i="6"/>
  <c r="G111" i="6"/>
  <c r="F111" i="6"/>
  <c r="E111" i="6"/>
  <c r="D111" i="6"/>
  <c r="C111" i="6"/>
  <c r="B111" i="6"/>
  <c r="K110" i="6"/>
  <c r="J110" i="6"/>
  <c r="I110" i="6"/>
  <c r="H110" i="6"/>
  <c r="G110" i="6"/>
  <c r="F110" i="6"/>
  <c r="E110" i="6"/>
  <c r="D110" i="6"/>
  <c r="C110" i="6"/>
  <c r="B110" i="6"/>
  <c r="K109" i="6"/>
  <c r="J109" i="6"/>
  <c r="I109" i="6"/>
  <c r="H109" i="6"/>
  <c r="G109" i="6"/>
  <c r="F109" i="6"/>
  <c r="E109" i="6"/>
  <c r="D109" i="6"/>
  <c r="C109" i="6"/>
  <c r="B109" i="6"/>
  <c r="K108" i="6"/>
  <c r="J108" i="6"/>
  <c r="I108" i="6"/>
  <c r="H108" i="6"/>
  <c r="G108" i="6"/>
  <c r="F108" i="6"/>
  <c r="E108" i="6"/>
  <c r="D108" i="6"/>
  <c r="C108" i="6"/>
  <c r="B108" i="6"/>
  <c r="K107" i="6"/>
  <c r="J107" i="6"/>
  <c r="I107" i="6"/>
  <c r="H107" i="6"/>
  <c r="G107" i="6"/>
  <c r="F107" i="6"/>
  <c r="E107" i="6"/>
  <c r="D107" i="6"/>
  <c r="C107" i="6"/>
  <c r="B107" i="6"/>
  <c r="K106" i="6"/>
  <c r="J106" i="6"/>
  <c r="I106" i="6"/>
  <c r="H106" i="6"/>
  <c r="G106" i="6"/>
  <c r="F106" i="6"/>
  <c r="E106" i="6"/>
  <c r="D106" i="6"/>
  <c r="C106" i="6"/>
  <c r="B106" i="6"/>
  <c r="K105" i="6"/>
  <c r="J105" i="6"/>
  <c r="I105" i="6"/>
  <c r="H105" i="6"/>
  <c r="G105" i="6"/>
  <c r="F105" i="6"/>
  <c r="E105" i="6"/>
  <c r="D105" i="6"/>
  <c r="C105" i="6"/>
  <c r="B105" i="6"/>
  <c r="K104" i="6"/>
  <c r="J104" i="6"/>
  <c r="I104" i="6"/>
  <c r="H104" i="6"/>
  <c r="G104" i="6"/>
  <c r="F104" i="6"/>
  <c r="E104" i="6"/>
  <c r="D104" i="6"/>
  <c r="C104" i="6"/>
  <c r="B104" i="6"/>
  <c r="K103" i="6"/>
  <c r="J103" i="6"/>
  <c r="I103" i="6"/>
  <c r="H103" i="6"/>
  <c r="G103" i="6"/>
  <c r="F103" i="6"/>
  <c r="E103" i="6"/>
  <c r="D103" i="6"/>
  <c r="C103" i="6"/>
  <c r="B103" i="6"/>
  <c r="C121" i="5"/>
  <c r="D121" i="5"/>
  <c r="E121" i="5"/>
  <c r="F121" i="5"/>
  <c r="G121" i="5"/>
  <c r="H121" i="5"/>
  <c r="I121" i="5"/>
  <c r="J121" i="5"/>
  <c r="K121" i="5"/>
  <c r="L121" i="5"/>
  <c r="C122" i="5"/>
  <c r="D122" i="5"/>
  <c r="E122" i="5"/>
  <c r="F122" i="5"/>
  <c r="G122" i="5"/>
  <c r="H122" i="5"/>
  <c r="I122" i="5"/>
  <c r="J122" i="5"/>
  <c r="K122" i="5"/>
  <c r="L122" i="5"/>
  <c r="C123" i="5"/>
  <c r="D123" i="5"/>
  <c r="E123" i="5"/>
  <c r="F123" i="5"/>
  <c r="G123" i="5"/>
  <c r="H123" i="5"/>
  <c r="I123" i="5"/>
  <c r="J123" i="5"/>
  <c r="K123" i="5"/>
  <c r="L123" i="5"/>
  <c r="C125" i="5"/>
  <c r="D125" i="5"/>
  <c r="E125" i="5"/>
  <c r="F125" i="5"/>
  <c r="G125" i="5"/>
  <c r="H125" i="5"/>
  <c r="I125" i="5"/>
  <c r="J125" i="5"/>
  <c r="K125" i="5"/>
  <c r="L125" i="5"/>
  <c r="B125" i="5"/>
  <c r="B123" i="5"/>
  <c r="B122" i="5"/>
  <c r="B121" i="5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04" i="4"/>
  <c r="I108" i="3"/>
  <c r="I109" i="3"/>
  <c r="I110" i="3"/>
  <c r="I111" i="3"/>
  <c r="I112" i="3"/>
  <c r="I113" i="3"/>
  <c r="I114" i="3"/>
  <c r="I107" i="3"/>
  <c r="C103" i="3"/>
  <c r="G107" i="3" s="1"/>
  <c r="E122" i="2"/>
  <c r="E123" i="2"/>
  <c r="E124" i="2"/>
  <c r="E125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06" i="2"/>
  <c r="D125" i="2"/>
  <c r="D124" i="2"/>
  <c r="D123" i="2"/>
  <c r="D122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06" i="2"/>
  <c r="K113" i="3" l="1"/>
  <c r="K111" i="3"/>
  <c r="K109" i="3"/>
  <c r="K114" i="3"/>
  <c r="K112" i="3"/>
  <c r="K110" i="3"/>
  <c r="K108" i="3"/>
  <c r="K107" i="3"/>
  <c r="G113" i="3"/>
  <c r="G111" i="3"/>
  <c r="G109" i="3"/>
  <c r="G114" i="3"/>
  <c r="G112" i="3"/>
  <c r="G110" i="3"/>
  <c r="G108" i="3"/>
  <c r="B27" i="5"/>
  <c r="C27" i="5"/>
  <c r="D27" i="5"/>
  <c r="E27" i="5"/>
  <c r="F27" i="5"/>
  <c r="G27" i="5"/>
  <c r="H27" i="5"/>
  <c r="I27" i="5"/>
  <c r="J27" i="5"/>
  <c r="K27" i="5"/>
  <c r="L27" i="5"/>
  <c r="C17" i="8"/>
  <c r="E19" i="8" s="1"/>
  <c r="E29" i="8"/>
  <c r="E28" i="8"/>
  <c r="E27" i="8"/>
  <c r="D10" i="8"/>
  <c r="D9" i="8"/>
  <c r="D8" i="8"/>
  <c r="E21" i="8" l="1"/>
  <c r="E18" i="8"/>
  <c r="E20" i="8"/>
  <c r="E17" i="8"/>
  <c r="N110" i="7"/>
  <c r="N109" i="7"/>
  <c r="N108" i="7"/>
  <c r="N107" i="7"/>
  <c r="N106" i="7"/>
  <c r="N105" i="7"/>
  <c r="L110" i="7"/>
  <c r="L109" i="7"/>
  <c r="L108" i="7"/>
  <c r="L107" i="7"/>
  <c r="L106" i="7"/>
  <c r="L105" i="7"/>
  <c r="J110" i="7"/>
  <c r="J109" i="7"/>
  <c r="J108" i="7"/>
  <c r="J107" i="7"/>
  <c r="J106" i="7"/>
  <c r="J105" i="7"/>
  <c r="I110" i="7"/>
  <c r="I109" i="7"/>
  <c r="I108" i="7"/>
  <c r="I107" i="7"/>
  <c r="I106" i="7"/>
  <c r="I105" i="7"/>
  <c r="G110" i="7"/>
  <c r="G109" i="7"/>
  <c r="G108" i="7"/>
  <c r="G107" i="7"/>
  <c r="G106" i="7"/>
  <c r="G105" i="7"/>
  <c r="F110" i="7"/>
  <c r="F109" i="7"/>
  <c r="F108" i="7"/>
  <c r="F107" i="7"/>
  <c r="F106" i="7"/>
  <c r="F105" i="7"/>
  <c r="D110" i="7"/>
  <c r="D109" i="7"/>
  <c r="D108" i="7"/>
  <c r="D107" i="7"/>
  <c r="D106" i="7"/>
  <c r="D105" i="7"/>
  <c r="C1" i="3" l="1"/>
</calcChain>
</file>

<file path=xl/comments1.xml><?xml version="1.0" encoding="utf-8"?>
<comments xmlns="http://schemas.openxmlformats.org/spreadsheetml/2006/main">
  <authors>
    <author>Jürg Lippuner</author>
  </authors>
  <commentList>
    <comment ref="D10" authorId="0">
      <text>
        <r>
          <rPr>
            <sz val="9"/>
            <color indexed="81"/>
            <rFont val="Tahoma"/>
            <family val="2"/>
          </rPr>
          <t>Grundlagenbereich I</t>
        </r>
      </text>
    </comment>
    <comment ref="G10" authorId="0">
      <text>
        <r>
          <rPr>
            <sz val="9"/>
            <color indexed="81"/>
            <rFont val="Tahoma"/>
            <family val="2"/>
          </rPr>
          <t>Grundlagenbereich II</t>
        </r>
      </text>
    </comment>
    <comment ref="J10" authorId="0">
      <text>
        <r>
          <rPr>
            <sz val="9"/>
            <color indexed="81"/>
            <rFont val="Tahoma"/>
            <family val="2"/>
          </rPr>
          <t>Entwicklungsbereich</t>
        </r>
      </text>
    </comment>
    <comment ref="M10" authorId="0">
      <text>
        <r>
          <rPr>
            <sz val="9"/>
            <color indexed="81"/>
            <rFont val="Tahoma"/>
            <family val="2"/>
          </rPr>
          <t>Spitzenbereich</t>
        </r>
      </text>
    </comment>
    <comment ref="D103" authorId="0">
      <text>
        <r>
          <rPr>
            <sz val="9"/>
            <color indexed="81"/>
            <rFont val="Tahoma"/>
            <family val="2"/>
          </rPr>
          <t>Grundlagenbereich I</t>
        </r>
      </text>
    </comment>
    <comment ref="G103" authorId="0">
      <text>
        <r>
          <rPr>
            <sz val="9"/>
            <color indexed="81"/>
            <rFont val="Tahoma"/>
            <family val="2"/>
          </rPr>
          <t>Grundlagenbereich II</t>
        </r>
      </text>
    </comment>
    <comment ref="J103" authorId="0">
      <text>
        <r>
          <rPr>
            <sz val="9"/>
            <color indexed="81"/>
            <rFont val="Tahoma"/>
            <family val="2"/>
          </rPr>
          <t>Entwicklungsbereich</t>
        </r>
      </text>
    </comment>
    <comment ref="M103" authorId="0">
      <text>
        <r>
          <rPr>
            <sz val="9"/>
            <color indexed="81"/>
            <rFont val="Tahoma"/>
            <family val="2"/>
          </rPr>
          <t>Spitzenbereich</t>
        </r>
      </text>
    </comment>
  </commentList>
</comments>
</file>

<file path=xl/sharedStrings.xml><?xml version="1.0" encoding="utf-8"?>
<sst xmlns="http://schemas.openxmlformats.org/spreadsheetml/2006/main" count="446" uniqueCount="166">
  <si>
    <t>© lasti/jl</t>
  </si>
  <si>
    <t>Stundenlohn:</t>
  </si>
  <si>
    <t>Textverkettung</t>
  </si>
  <si>
    <t>mit Formel</t>
  </si>
  <si>
    <t>Nachname</t>
  </si>
  <si>
    <t>Vorname</t>
  </si>
  <si>
    <t>Projekt-Name</t>
  </si>
  <si>
    <t>Arbeitsstd.</t>
  </si>
  <si>
    <t>Lohn</t>
  </si>
  <si>
    <t>Nachname u. Vorname</t>
  </si>
  <si>
    <t>Verdi</t>
  </si>
  <si>
    <t>Amando</t>
  </si>
  <si>
    <t>Computer-Schutzblache</t>
  </si>
  <si>
    <t>ETH-Roboter KBS</t>
  </si>
  <si>
    <t>Becker</t>
  </si>
  <si>
    <t>Ruedi</t>
  </si>
  <si>
    <t>Maradona</t>
  </si>
  <si>
    <t>Sonja</t>
  </si>
  <si>
    <t>Stickstoffbehälter Ajax</t>
  </si>
  <si>
    <t>Freni</t>
  </si>
  <si>
    <t>Mirella</t>
  </si>
  <si>
    <t>Reorganisation</t>
  </si>
  <si>
    <t>Wagner</t>
  </si>
  <si>
    <t>Guiseppe</t>
  </si>
  <si>
    <t>Verdünnungsmittel CH25A4</t>
  </si>
  <si>
    <t>Brückenträger Solo</t>
  </si>
  <si>
    <t>Tell</t>
  </si>
  <si>
    <t>Beate</t>
  </si>
  <si>
    <t>Frisch</t>
  </si>
  <si>
    <t>Boris</t>
  </si>
  <si>
    <t>Huesli</t>
  </si>
  <si>
    <t>Kurt</t>
  </si>
  <si>
    <t>Total:</t>
  </si>
  <si>
    <t>Schnitt:</t>
  </si>
  <si>
    <t>Höchster Wert:</t>
  </si>
  <si>
    <t>Tiefster Wert:</t>
  </si>
  <si>
    <t>Aktuelles Datum:</t>
  </si>
  <si>
    <t>Teuerung in %:</t>
  </si>
  <si>
    <t>Alter</t>
  </si>
  <si>
    <t>Salär</t>
  </si>
  <si>
    <t>Strasse</t>
  </si>
  <si>
    <t>PLZ</t>
  </si>
  <si>
    <t>Ort</t>
  </si>
  <si>
    <t>Geb.dat.</t>
  </si>
  <si>
    <t>in Jahren</t>
  </si>
  <si>
    <t>inkl. Teuerung</t>
  </si>
  <si>
    <t>Langäulistrasse 74</t>
  </si>
  <si>
    <t>Buchs</t>
  </si>
  <si>
    <t>Schwefelstrasse 14</t>
  </si>
  <si>
    <t>Vaduz</t>
  </si>
  <si>
    <t>Veltur 37</t>
  </si>
  <si>
    <t>Sevelen</t>
  </si>
  <si>
    <t>Altendorferstrasse 35</t>
  </si>
  <si>
    <t>Landstrasse 13</t>
  </si>
  <si>
    <t>Triesen</t>
  </si>
  <si>
    <t>Gärtli 6</t>
  </si>
  <si>
    <t>Gasenzen</t>
  </si>
  <si>
    <t>Gams</t>
  </si>
  <si>
    <t>Gässle 27</t>
  </si>
  <si>
    <t>Balzers</t>
  </si>
  <si>
    <t>Kollege</t>
  </si>
  <si>
    <t>Anzahl von CDs</t>
  </si>
  <si>
    <t>Anteil an allen CDs</t>
  </si>
  <si>
    <t>Bert</t>
  </si>
  <si>
    <t>Bleiki</t>
  </si>
  <si>
    <t>Chrigi</t>
  </si>
  <si>
    <t>Claudia</t>
  </si>
  <si>
    <t>Fosi</t>
  </si>
  <si>
    <t>Fränz</t>
  </si>
  <si>
    <t>Gabi</t>
  </si>
  <si>
    <t>Gaga</t>
  </si>
  <si>
    <t>Geri</t>
  </si>
  <si>
    <t>Gitte</t>
  </si>
  <si>
    <t>Hardi</t>
  </si>
  <si>
    <t>Harry</t>
  </si>
  <si>
    <t>Mary</t>
  </si>
  <si>
    <t>Peach</t>
  </si>
  <si>
    <t>Phill</t>
  </si>
  <si>
    <t>Raffi</t>
  </si>
  <si>
    <t>Rotsch</t>
  </si>
  <si>
    <t>Sigi</t>
  </si>
  <si>
    <t>Steffi</t>
  </si>
  <si>
    <t>Susi</t>
  </si>
  <si>
    <t>Toni</t>
  </si>
  <si>
    <t>Trix</t>
  </si>
  <si>
    <t>Vreni</t>
  </si>
  <si>
    <t>Wällä</t>
  </si>
  <si>
    <t>Werni</t>
  </si>
  <si>
    <t>Schuhgrössenstatistik</t>
  </si>
  <si>
    <t>Klasse</t>
  </si>
  <si>
    <t>1A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</si>
  <si>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</si>
  <si>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</si>
  <si>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</si>
  <si>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</si>
  <si>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</si>
  <si>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</si>
  <si>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</si>
  <si>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</si>
  <si>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</si>
  <si>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2F</t>
  </si>
  <si>
    <t>3A</t>
  </si>
  <si>
    <t>3B</t>
  </si>
  <si>
    <t>3C</t>
  </si>
  <si>
    <t>3F</t>
  </si>
  <si>
    <t>Durchschnitt:</t>
  </si>
  <si>
    <t>Grösstes Vorkommen:</t>
  </si>
  <si>
    <t>Kleinstes Vorkommen:</t>
  </si>
  <si>
    <t>%-mässiger Anteil an allen Schuhen:</t>
  </si>
  <si>
    <t>Aerob-Anaerobe Schwelle</t>
  </si>
  <si>
    <t>HF</t>
  </si>
  <si>
    <t>Raphael Tanner</t>
  </si>
  <si>
    <t>Andreas Guntli</t>
  </si>
  <si>
    <t>Michael Goldener</t>
  </si>
  <si>
    <t>Matthias Wieser</t>
  </si>
  <si>
    <t>Thomas Inauen</t>
  </si>
  <si>
    <t>Andreas Wieser</t>
  </si>
  <si>
    <t>Lösung</t>
  </si>
  <si>
    <t>Sammlung 2</t>
  </si>
  <si>
    <t>Ü B U N G S T A B E L L E N</t>
  </si>
  <si>
    <t>Diese Arbeitsmappe enthält 6 Übungstabellen zum Thema</t>
  </si>
  <si>
    <r>
      <t>relative</t>
    </r>
    <r>
      <rPr>
        <sz val="12"/>
        <rFont val="Calibri"/>
        <family val="2"/>
        <scheme val="minor"/>
      </rPr>
      <t>,</t>
    </r>
  </si>
  <si>
    <r>
      <t>absolute</t>
    </r>
    <r>
      <rPr>
        <sz val="12"/>
        <rFont val="Calibri"/>
        <family val="2"/>
        <scheme val="minor"/>
      </rPr>
      <t xml:space="preserve"> und</t>
    </r>
  </si>
  <si>
    <r>
      <t>gemischte</t>
    </r>
    <r>
      <rPr>
        <sz val="12"/>
        <rFont val="Calibri"/>
        <family val="2"/>
        <scheme val="minor"/>
      </rPr>
      <t xml:space="preserve"> Zellbezüge</t>
    </r>
  </si>
  <si>
    <t>GA I</t>
  </si>
  <si>
    <t>GA II</t>
  </si>
  <si>
    <t>EB</t>
  </si>
  <si>
    <t>–</t>
  </si>
  <si>
    <t>SP</t>
  </si>
  <si>
    <t>&gt;</t>
  </si>
  <si>
    <t>Operator</t>
  </si>
  <si>
    <t>&amp;</t>
  </si>
  <si>
    <t>Beispiel:</t>
  </si>
  <si>
    <t>A</t>
  </si>
  <si>
    <t>B</t>
  </si>
  <si>
    <t>C</t>
  </si>
  <si>
    <t>=A1&amp;A2</t>
  </si>
  <si>
    <t>=A1&amp;" "&amp;A2</t>
  </si>
  <si>
    <t>=A1&amp;" -- "&amp;A2</t>
  </si>
  <si>
    <t>Datumsfunktionen</t>
  </si>
  <si>
    <t>=JAHR(A1)</t>
  </si>
  <si>
    <t>=MONAT(A1)</t>
  </si>
  <si>
    <t>=TAG(A1)</t>
  </si>
  <si>
    <t>=WOCHENTAG(A1)</t>
  </si>
  <si>
    <t>Anteile ohne Zwischensumme</t>
  </si>
  <si>
    <t>Einnahmen</t>
  </si>
  <si>
    <t>Anteil</t>
  </si>
  <si>
    <t>=A2/SUMME($A$2:$A$4)</t>
  </si>
  <si>
    <t>=A3/SUMME($A$2:$A$4)</t>
  </si>
  <si>
    <t>=A4/SUMME($A$2:$A$4)</t>
  </si>
  <si>
    <t>Hilfestellung</t>
  </si>
  <si>
    <t>=DATEDIF(A1;HEUTE();"y")</t>
  </si>
  <si>
    <t>Erstellen Sie in Zelle B6 eine Formel, die den Durchschnitt der Zahlen aus den Reihenköpfen (rot) berechnet. Durch</t>
  </si>
  <si>
    <t>Kopieren der geeigneten Formel werden alle anderen Zellen berechnet.</t>
  </si>
  <si>
    <t>Aufgabe</t>
  </si>
  <si>
    <t>Ziel</t>
  </si>
  <si>
    <t>Individuelle Herzfrequzenangaben für verschiedene Ausdauer-Trainingsbereiche.</t>
  </si>
  <si>
    <t>Herzfrequenzbereiche fürs Training</t>
  </si>
  <si>
    <t>Vorgaben</t>
  </si>
  <si>
    <t>Erstellen Sie eine Formel, die Sie in alle bläulichen Zellen kopieren können.</t>
  </si>
  <si>
    <r>
      <rPr>
        <b/>
        <sz val="12"/>
        <rFont val="Calibri"/>
        <family val="2"/>
        <scheme val="minor"/>
      </rPr>
      <t xml:space="preserve">D12 </t>
    </r>
    <r>
      <rPr>
        <b/>
        <sz val="12"/>
        <rFont val="Arial"/>
        <family val="2"/>
      </rPr>
      <t>►</t>
    </r>
    <r>
      <rPr>
        <b/>
        <sz val="14.4"/>
        <rFont val="Calibri"/>
        <family val="2"/>
      </rPr>
      <t xml:space="preserve"> </t>
    </r>
    <r>
      <rPr>
        <sz val="12"/>
        <rFont val="Calibri"/>
        <family val="2"/>
        <scheme val="minor"/>
      </rPr>
      <t>Berechnen Sie die Herzfrequenz bei 70 % der iAAS.</t>
    </r>
  </si>
  <si>
    <t>Achtung: beim Kopieren nur die Formel einfügen, damit die Formatierung nicht bestehen bleibt.</t>
  </si>
  <si>
    <r>
      <rPr>
        <b/>
        <sz val="12"/>
        <rFont val="Calibri"/>
        <family val="2"/>
        <scheme val="minor"/>
      </rPr>
      <t>B12:B17</t>
    </r>
    <r>
      <rPr>
        <sz val="12"/>
        <rFont val="Calibri"/>
        <family val="2"/>
        <scheme val="minor"/>
      </rPr>
      <t xml:space="preserve"> </t>
    </r>
    <r>
      <rPr>
        <sz val="12"/>
        <rFont val="Arial"/>
        <family val="2"/>
      </rPr>
      <t>►</t>
    </r>
    <r>
      <rPr>
        <sz val="14.4"/>
        <rFont val="Calibri"/>
        <family val="2"/>
      </rPr>
      <t xml:space="preserve"> </t>
    </r>
    <r>
      <rPr>
        <sz val="12"/>
        <rFont val="Calibri"/>
        <family val="2"/>
        <scheme val="minor"/>
      </rPr>
      <t xml:space="preserve">bereits ermittelte Herzfrequenzwerte (HF) bei der </t>
    </r>
  </si>
  <si>
    <t>individuellen aerob-anaeroben Schwelle (iAAS = 100 %).</t>
  </si>
  <si>
    <t>korrekt: mit =DATEDIF()</t>
  </si>
  <si>
    <t>mit =JAHR()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</si>
</sst>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\ _S_F_r_._-;\-* #,##0.00\ _S_F_r_._-;_-* &quot;-&quot;??\ _S_F_r_._-;_-@_-"/>
    <numFmt numFmtId="165" formatCode="#,##0.00_ ;\-#,##0.00\ "/>
    <numFmt numFmtId="166" formatCode="0.0"/>
    <numFmt numFmtId="167" formatCode="0.0%"/>
  </numFmts>
  <fonts count="32">
    <font>
      <sz val="10"/>
      <name val="Arial"/>
    </font>
    <font>
      <sz val="10"/>
      <name val="Arial"/>
    </font>
    <font>
      <sz val="10"/>
      <color indexed="8"/>
      <name val="MS Sans Serif"/>
    </font>
    <font>
      <sz val="10"/>
      <name val="MS Sans Serif"/>
    </font>
    <font>
      <b/>
      <sz val="18"/>
      <color theme="3"/>
      <name val="Calibri"/>
      <family val="2"/>
      <scheme val="maj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color indexed="12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8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Arial"/>
      <family val="2"/>
    </font>
    <font>
      <sz val="14.4"/>
      <name val="Calibri"/>
      <family val="2"/>
    </font>
    <font>
      <b/>
      <sz val="12"/>
      <name val="Arial"/>
      <family val="2"/>
    </font>
    <font>
      <b/>
      <sz val="14.4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theme="6" tint="0.79998168889431442"/>
        <bgColor indexed="8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</cellStyleXfs>
  <cellXfs count="212">
    <xf numFmtId="0" fontId="0" fillId="0" borderId="0" xfId="0"/>
    <xf numFmtId="0" fontId="8" fillId="3" borderId="0" xfId="0" applyFont="1" applyFill="1"/>
    <xf numFmtId="0" fontId="8" fillId="3" borderId="0" xfId="4" applyFont="1" applyFill="1"/>
    <xf numFmtId="0" fontId="8" fillId="0" borderId="0" xfId="4" applyFont="1"/>
    <xf numFmtId="0" fontId="9" fillId="3" borderId="0" xfId="0" applyFont="1" applyFill="1"/>
    <xf numFmtId="0" fontId="8" fillId="3" borderId="0" xfId="4" applyFont="1" applyFill="1" applyAlignment="1"/>
    <xf numFmtId="0" fontId="10" fillId="3" borderId="0" xfId="4" applyFont="1" applyFill="1"/>
    <xf numFmtId="0" fontId="10" fillId="0" borderId="0" xfId="4" applyFont="1"/>
    <xf numFmtId="0" fontId="11" fillId="3" borderId="0" xfId="4" applyFont="1" applyFill="1" applyAlignment="1">
      <alignment horizontal="left"/>
    </xf>
    <xf numFmtId="0" fontId="12" fillId="3" borderId="0" xfId="4" applyFont="1" applyFill="1"/>
    <xf numFmtId="0" fontId="8" fillId="0" borderId="0" xfId="0" applyFont="1" applyAlignment="1"/>
    <xf numFmtId="0" fontId="9" fillId="0" borderId="0" xfId="0" applyFont="1" applyAlignment="1">
      <alignment horizontal="right"/>
    </xf>
    <xf numFmtId="0" fontId="8" fillId="0" borderId="0" xfId="0" applyFont="1"/>
    <xf numFmtId="0" fontId="13" fillId="0" borderId="0" xfId="0" applyFont="1"/>
    <xf numFmtId="0" fontId="14" fillId="2" borderId="1" xfId="6" applyFont="1" applyFill="1" applyBorder="1" applyAlignment="1">
      <alignment horizontal="center"/>
    </xf>
    <xf numFmtId="0" fontId="14" fillId="0" borderId="2" xfId="6" applyFont="1" applyFill="1" applyBorder="1" applyAlignment="1">
      <alignment horizontal="left"/>
    </xf>
    <xf numFmtId="166" fontId="14" fillId="0" borderId="2" xfId="6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3" xfId="0" applyFont="1" applyFill="1" applyBorder="1"/>
    <xf numFmtId="0" fontId="8" fillId="0" borderId="0" xfId="0" applyFont="1" applyAlignment="1">
      <alignment horizontal="right"/>
    </xf>
    <xf numFmtId="0" fontId="6" fillId="3" borderId="4" xfId="0" applyFont="1" applyFill="1" applyBorder="1"/>
    <xf numFmtId="14" fontId="9" fillId="5" borderId="0" xfId="0" applyNumberFormat="1" applyFont="1" applyFill="1" applyAlignment="1">
      <alignment horizontal="center"/>
    </xf>
    <xf numFmtId="0" fontId="6" fillId="0" borderId="0" xfId="0" applyFont="1"/>
    <xf numFmtId="10" fontId="9" fillId="5" borderId="0" xfId="0" applyNumberFormat="1" applyFont="1" applyFill="1" applyAlignment="1">
      <alignment horizontal="center"/>
    </xf>
    <xf numFmtId="0" fontId="14" fillId="2" borderId="1" xfId="5" applyFont="1" applyFill="1" applyBorder="1" applyAlignment="1">
      <alignment horizontal="center"/>
    </xf>
    <xf numFmtId="0" fontId="14" fillId="0" borderId="2" xfId="5" applyFont="1" applyFill="1" applyBorder="1" applyAlignment="1">
      <alignment horizontal="left"/>
    </xf>
    <xf numFmtId="14" fontId="14" fillId="0" borderId="2" xfId="5" applyNumberFormat="1" applyFont="1" applyFill="1" applyBorder="1" applyAlignment="1">
      <alignment horizontal="right"/>
    </xf>
    <xf numFmtId="165" fontId="14" fillId="0" borderId="2" xfId="1" applyNumberFormat="1" applyFont="1" applyFill="1" applyBorder="1" applyAlignment="1">
      <alignment horizontal="right"/>
    </xf>
    <xf numFmtId="0" fontId="14" fillId="2" borderId="1" xfId="5" applyFont="1" applyFill="1" applyBorder="1" applyAlignment="1">
      <alignment horizontal="right"/>
    </xf>
    <xf numFmtId="0" fontId="14" fillId="0" borderId="2" xfId="5" applyNumberFormat="1" applyFont="1" applyFill="1" applyBorder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5" xfId="3" applyNumberFormat="1" applyFont="1" applyFill="1" applyBorder="1" applyAlignment="1">
      <alignment horizontal="center" vertical="center"/>
    </xf>
    <xf numFmtId="0" fontId="14" fillId="6" borderId="2" xfId="7" applyFont="1" applyFill="1" applyBorder="1" applyAlignment="1">
      <alignment horizontal="left" vertical="center"/>
    </xf>
    <xf numFmtId="0" fontId="14" fillId="6" borderId="2" xfId="7" applyFont="1" applyFill="1" applyBorder="1" applyAlignment="1">
      <alignment horizontal="center" vertical="center"/>
    </xf>
    <xf numFmtId="0" fontId="14" fillId="0" borderId="7" xfId="7" applyFont="1" applyFill="1" applyBorder="1" applyAlignment="1">
      <alignment horizontal="left" vertical="center"/>
    </xf>
    <xf numFmtId="0" fontId="14" fillId="0" borderId="7" xfId="7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2" xfId="7" applyFont="1" applyFill="1" applyBorder="1" applyAlignment="1">
      <alignment horizontal="left" vertical="center"/>
    </xf>
    <xf numFmtId="0" fontId="14" fillId="0" borderId="2" xfId="7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7" fontId="8" fillId="0" borderId="0" xfId="0" applyNumberFormat="1" applyFont="1" applyAlignment="1">
      <alignment vertical="center"/>
    </xf>
    <xf numFmtId="0" fontId="15" fillId="0" borderId="0" xfId="0" applyFont="1" applyFill="1" applyAlignment="1">
      <alignment horizontal="centerContinuous" wrapText="1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/>
    <xf numFmtId="0" fontId="16" fillId="0" borderId="0" xfId="0" applyFont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6" xfId="0" applyFont="1" applyFill="1" applyBorder="1" applyAlignment="1">
      <alignment horizontal="center" vertical="center"/>
    </xf>
    <xf numFmtId="0" fontId="15" fillId="7" borderId="0" xfId="0" applyFont="1" applyFill="1" applyAlignment="1">
      <alignment vertical="top"/>
    </xf>
    <xf numFmtId="0" fontId="16" fillId="7" borderId="0" xfId="0" applyFont="1" applyFill="1"/>
    <xf numFmtId="0" fontId="15" fillId="7" borderId="0" xfId="0" applyFont="1" applyFill="1" applyAlignment="1">
      <alignment horizontal="left"/>
    </xf>
    <xf numFmtId="0" fontId="15" fillId="7" borderId="0" xfId="0" applyFont="1" applyFill="1" applyAlignment="1">
      <alignment horizontal="centerContinuous" wrapText="1"/>
    </xf>
    <xf numFmtId="0" fontId="16" fillId="7" borderId="0" xfId="0" applyFont="1" applyFill="1" applyAlignment="1"/>
    <xf numFmtId="0" fontId="16" fillId="7" borderId="0" xfId="0" applyFont="1" applyFill="1" applyAlignment="1">
      <alignment horizontal="centerContinuous"/>
    </xf>
    <xf numFmtId="0" fontId="15" fillId="7" borderId="0" xfId="0" applyFont="1" applyFill="1" applyAlignment="1">
      <alignment horizontal="right"/>
    </xf>
    <xf numFmtId="0" fontId="15" fillId="7" borderId="0" xfId="0" applyFont="1" applyFill="1"/>
    <xf numFmtId="0" fontId="15" fillId="7" borderId="6" xfId="0" applyFont="1" applyFill="1" applyBorder="1" applyAlignment="1">
      <alignment vertical="center"/>
    </xf>
    <xf numFmtId="0" fontId="15" fillId="7" borderId="6" xfId="0" applyFont="1" applyFill="1" applyBorder="1" applyAlignment="1">
      <alignment horizontal="center" vertical="center"/>
    </xf>
    <xf numFmtId="0" fontId="16" fillId="7" borderId="0" xfId="0" applyFont="1" applyFill="1" applyAlignment="1">
      <alignment vertical="center"/>
    </xf>
    <xf numFmtId="0" fontId="16" fillId="7" borderId="6" xfId="0" applyFont="1" applyFill="1" applyBorder="1" applyAlignment="1">
      <alignment horizontal="center" vertical="center"/>
    </xf>
    <xf numFmtId="9" fontId="18" fillId="7" borderId="8" xfId="0" applyNumberFormat="1" applyFont="1" applyFill="1" applyBorder="1" applyAlignment="1">
      <alignment horizontal="center" vertical="center"/>
    </xf>
    <xf numFmtId="9" fontId="18" fillId="7" borderId="5" xfId="0" applyNumberFormat="1" applyFont="1" applyFill="1" applyBorder="1" applyAlignment="1">
      <alignment horizontal="center" vertical="center"/>
    </xf>
    <xf numFmtId="9" fontId="18" fillId="7" borderId="9" xfId="0" applyNumberFormat="1" applyFont="1" applyFill="1" applyBorder="1" applyAlignment="1">
      <alignment horizontal="center" vertical="center"/>
    </xf>
    <xf numFmtId="9" fontId="19" fillId="7" borderId="8" xfId="0" applyNumberFormat="1" applyFont="1" applyFill="1" applyBorder="1" applyAlignment="1">
      <alignment horizontal="center" vertical="center"/>
    </xf>
    <xf numFmtId="9" fontId="19" fillId="7" borderId="5" xfId="0" applyNumberFormat="1" applyFont="1" applyFill="1" applyBorder="1" applyAlignment="1">
      <alignment horizontal="center" vertical="center"/>
    </xf>
    <xf numFmtId="9" fontId="19" fillId="7" borderId="9" xfId="0" applyNumberFormat="1" applyFont="1" applyFill="1" applyBorder="1" applyAlignment="1">
      <alignment horizontal="center" vertical="center"/>
    </xf>
    <xf numFmtId="9" fontId="20" fillId="7" borderId="8" xfId="0" applyNumberFormat="1" applyFont="1" applyFill="1" applyBorder="1" applyAlignment="1">
      <alignment horizontal="center" vertical="center"/>
    </xf>
    <xf numFmtId="9" fontId="20" fillId="7" borderId="5" xfId="0" applyNumberFormat="1" applyFont="1" applyFill="1" applyBorder="1" applyAlignment="1">
      <alignment horizontal="center" vertical="center"/>
    </xf>
    <xf numFmtId="9" fontId="20" fillId="7" borderId="9" xfId="0" applyNumberFormat="1" applyFont="1" applyFill="1" applyBorder="1" applyAlignment="1">
      <alignment horizontal="center" vertical="center"/>
    </xf>
    <xf numFmtId="1" fontId="21" fillId="7" borderId="8" xfId="2" applyNumberFormat="1" applyFont="1" applyFill="1" applyBorder="1" applyAlignment="1">
      <alignment horizontal="center" vertical="center"/>
    </xf>
    <xf numFmtId="1" fontId="21" fillId="7" borderId="5" xfId="2" applyNumberFormat="1" applyFont="1" applyFill="1" applyBorder="1" applyAlignment="1">
      <alignment horizontal="center" vertical="center"/>
    </xf>
    <xf numFmtId="1" fontId="21" fillId="7" borderId="9" xfId="2" applyNumberFormat="1" applyFont="1" applyFill="1" applyBorder="1" applyAlignment="1">
      <alignment horizontal="center" vertical="center"/>
    </xf>
    <xf numFmtId="1" fontId="22" fillId="7" borderId="8" xfId="2" applyNumberFormat="1" applyFont="1" applyFill="1" applyBorder="1" applyAlignment="1">
      <alignment horizontal="center" vertical="center"/>
    </xf>
    <xf numFmtId="1" fontId="22" fillId="7" borderId="5" xfId="2" applyNumberFormat="1" applyFont="1" applyFill="1" applyBorder="1" applyAlignment="1">
      <alignment horizontal="center" vertical="center"/>
    </xf>
    <xf numFmtId="1" fontId="22" fillId="7" borderId="9" xfId="2" applyNumberFormat="1" applyFont="1" applyFill="1" applyBorder="1" applyAlignment="1">
      <alignment horizontal="center" vertical="center"/>
    </xf>
    <xf numFmtId="1" fontId="23" fillId="7" borderId="8" xfId="2" applyNumberFormat="1" applyFont="1" applyFill="1" applyBorder="1" applyAlignment="1">
      <alignment horizontal="center" vertical="center"/>
    </xf>
    <xf numFmtId="1" fontId="23" fillId="7" borderId="5" xfId="2" applyNumberFormat="1" applyFont="1" applyFill="1" applyBorder="1" applyAlignment="1">
      <alignment horizontal="center" vertical="center"/>
    </xf>
    <xf numFmtId="1" fontId="23" fillId="7" borderId="9" xfId="2" applyNumberFormat="1" applyFont="1" applyFill="1" applyBorder="1" applyAlignment="1">
      <alignment horizontal="center" vertical="center"/>
    </xf>
    <xf numFmtId="9" fontId="24" fillId="7" borderId="5" xfId="0" applyNumberFormat="1" applyFont="1" applyFill="1" applyBorder="1" applyAlignment="1">
      <alignment horizontal="center" vertical="center"/>
    </xf>
    <xf numFmtId="9" fontId="24" fillId="7" borderId="9" xfId="0" applyNumberFormat="1" applyFont="1" applyFill="1" applyBorder="1" applyAlignment="1">
      <alignment horizontal="center" vertical="center"/>
    </xf>
    <xf numFmtId="1" fontId="5" fillId="7" borderId="5" xfId="2" applyNumberFormat="1" applyFont="1" applyFill="1" applyBorder="1" applyAlignment="1">
      <alignment horizontal="center" vertical="center"/>
    </xf>
    <xf numFmtId="1" fontId="5" fillId="7" borderId="9" xfId="2" applyNumberFormat="1" applyFont="1" applyFill="1" applyBorder="1" applyAlignment="1">
      <alignment horizontal="center" vertical="center"/>
    </xf>
    <xf numFmtId="1" fontId="5" fillId="0" borderId="5" xfId="2" applyNumberFormat="1" applyFont="1" applyBorder="1" applyAlignment="1">
      <alignment horizontal="center" vertical="center"/>
    </xf>
    <xf numFmtId="1" fontId="23" fillId="0" borderId="5" xfId="2" applyNumberFormat="1" applyFont="1" applyBorder="1" applyAlignment="1">
      <alignment horizontal="center" vertical="center"/>
    </xf>
    <xf numFmtId="1" fontId="22" fillId="0" borderId="5" xfId="2" applyNumberFormat="1" applyFont="1" applyBorder="1" applyAlignment="1">
      <alignment horizontal="center" vertical="center"/>
    </xf>
    <xf numFmtId="1" fontId="21" fillId="0" borderId="5" xfId="2" applyNumberFormat="1" applyFont="1" applyBorder="1" applyAlignment="1">
      <alignment horizontal="center" vertical="center"/>
    </xf>
    <xf numFmtId="0" fontId="4" fillId="0" borderId="0" xfId="8" applyFill="1" applyAlignment="1">
      <alignment horizontal="left"/>
    </xf>
    <xf numFmtId="0" fontId="4" fillId="7" borderId="0" xfId="8" applyFill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6" fillId="0" borderId="0" xfId="0" quotePrefix="1" applyFont="1"/>
    <xf numFmtId="0" fontId="8" fillId="9" borderId="10" xfId="0" applyFont="1" applyFill="1" applyBorder="1"/>
    <xf numFmtId="0" fontId="8" fillId="9" borderId="10" xfId="0" applyFont="1" applyFill="1" applyBorder="1" applyAlignment="1">
      <alignment horizontal="center"/>
    </xf>
    <xf numFmtId="0" fontId="8" fillId="0" borderId="10" xfId="0" applyFont="1" applyBorder="1"/>
    <xf numFmtId="0" fontId="8" fillId="0" borderId="10" xfId="0" quotePrefix="1" applyFont="1" applyBorder="1"/>
    <xf numFmtId="14" fontId="8" fillId="0" borderId="0" xfId="0" applyNumberFormat="1" applyFont="1"/>
    <xf numFmtId="14" fontId="8" fillId="0" borderId="10" xfId="0" applyNumberFormat="1" applyFont="1" applyBorder="1"/>
    <xf numFmtId="0" fontId="8" fillId="0" borderId="10" xfId="0" applyFont="1" applyBorder="1" applyAlignment="1">
      <alignment horizontal="right"/>
    </xf>
    <xf numFmtId="10" fontId="8" fillId="0" borderId="10" xfId="3" quotePrefix="1" applyNumberFormat="1" applyFont="1" applyBorder="1"/>
    <xf numFmtId="10" fontId="8" fillId="0" borderId="10" xfId="3" applyNumberFormat="1" applyFont="1" applyBorder="1"/>
    <xf numFmtId="0" fontId="7" fillId="0" borderId="0" xfId="0" applyFont="1"/>
    <xf numFmtId="0" fontId="27" fillId="0" borderId="0" xfId="0" applyFont="1"/>
    <xf numFmtId="4" fontId="9" fillId="10" borderId="0" xfId="0" applyNumberFormat="1" applyFont="1" applyFill="1" applyAlignment="1">
      <alignment horizontal="center"/>
    </xf>
    <xf numFmtId="0" fontId="9" fillId="0" borderId="0" xfId="0" applyFont="1" applyAlignment="1"/>
    <xf numFmtId="0" fontId="6" fillId="11" borderId="0" xfId="0" applyFont="1" applyFill="1"/>
    <xf numFmtId="0" fontId="7" fillId="11" borderId="0" xfId="0" applyFont="1" applyFill="1"/>
    <xf numFmtId="0" fontId="18" fillId="7" borderId="8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9" fillId="11" borderId="0" xfId="0" applyFont="1" applyFill="1"/>
    <xf numFmtId="0" fontId="8" fillId="11" borderId="0" xfId="0" applyFont="1" applyFill="1" applyAlignment="1"/>
    <xf numFmtId="0" fontId="8" fillId="11" borderId="0" xfId="0" applyFont="1" applyFill="1" applyAlignment="1">
      <alignment horizontal="center"/>
    </xf>
    <xf numFmtId="0" fontId="8" fillId="11" borderId="0" xfId="0" applyFont="1" applyFill="1"/>
    <xf numFmtId="1" fontId="21" fillId="8" borderId="8" xfId="2" applyNumberFormat="1" applyFont="1" applyFill="1" applyBorder="1" applyAlignment="1">
      <alignment horizontal="center" vertical="center"/>
    </xf>
    <xf numFmtId="1" fontId="21" fillId="8" borderId="9" xfId="2" applyNumberFormat="1" applyFont="1" applyFill="1" applyBorder="1" applyAlignment="1">
      <alignment horizontal="center" vertical="center"/>
    </xf>
    <xf numFmtId="1" fontId="22" fillId="8" borderId="8" xfId="2" applyNumberFormat="1" applyFont="1" applyFill="1" applyBorder="1" applyAlignment="1">
      <alignment horizontal="center" vertical="center"/>
    </xf>
    <xf numFmtId="1" fontId="22" fillId="8" borderId="9" xfId="2" applyNumberFormat="1" applyFont="1" applyFill="1" applyBorder="1" applyAlignment="1">
      <alignment horizontal="center" vertical="center"/>
    </xf>
    <xf numFmtId="1" fontId="23" fillId="8" borderId="8" xfId="2" applyNumberFormat="1" applyFont="1" applyFill="1" applyBorder="1" applyAlignment="1">
      <alignment horizontal="center" vertical="center"/>
    </xf>
    <xf numFmtId="1" fontId="23" fillId="8" borderId="9" xfId="2" applyNumberFormat="1" applyFont="1" applyFill="1" applyBorder="1" applyAlignment="1">
      <alignment horizontal="center" vertical="center"/>
    </xf>
    <xf numFmtId="1" fontId="5" fillId="8" borderId="9" xfId="2" applyNumberFormat="1" applyFont="1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center" vertical="center"/>
    </xf>
    <xf numFmtId="0" fontId="20" fillId="12" borderId="8" xfId="0" applyFont="1" applyFill="1" applyBorder="1" applyAlignment="1">
      <alignment horizontal="center" vertical="center"/>
    </xf>
    <xf numFmtId="0" fontId="20" fillId="12" borderId="5" xfId="0" applyFont="1" applyFill="1" applyBorder="1" applyAlignment="1">
      <alignment horizontal="center" vertical="center"/>
    </xf>
    <xf numFmtId="0" fontId="20" fillId="12" borderId="9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/>
    </xf>
    <xf numFmtId="0" fontId="24" fillId="12" borderId="9" xfId="0" applyFont="1" applyFill="1" applyBorder="1" applyAlignment="1">
      <alignment horizontal="center" vertical="center"/>
    </xf>
    <xf numFmtId="9" fontId="18" fillId="12" borderId="8" xfId="0" applyNumberFormat="1" applyFont="1" applyFill="1" applyBorder="1" applyAlignment="1">
      <alignment horizontal="center" vertical="center"/>
    </xf>
    <xf numFmtId="9" fontId="18" fillId="12" borderId="5" xfId="0" applyNumberFormat="1" applyFont="1" applyFill="1" applyBorder="1" applyAlignment="1">
      <alignment horizontal="center" vertical="center"/>
    </xf>
    <xf numFmtId="9" fontId="18" fillId="12" borderId="9" xfId="0" applyNumberFormat="1" applyFont="1" applyFill="1" applyBorder="1" applyAlignment="1">
      <alignment horizontal="center" vertical="center"/>
    </xf>
    <xf numFmtId="9" fontId="19" fillId="12" borderId="8" xfId="0" applyNumberFormat="1" applyFont="1" applyFill="1" applyBorder="1" applyAlignment="1">
      <alignment horizontal="center" vertical="center"/>
    </xf>
    <xf numFmtId="9" fontId="19" fillId="12" borderId="5" xfId="0" applyNumberFormat="1" applyFont="1" applyFill="1" applyBorder="1" applyAlignment="1">
      <alignment horizontal="center" vertical="center"/>
    </xf>
    <xf numFmtId="9" fontId="19" fillId="12" borderId="9" xfId="0" applyNumberFormat="1" applyFont="1" applyFill="1" applyBorder="1" applyAlignment="1">
      <alignment horizontal="center" vertical="center"/>
    </xf>
    <xf numFmtId="9" fontId="20" fillId="12" borderId="8" xfId="0" applyNumberFormat="1" applyFont="1" applyFill="1" applyBorder="1" applyAlignment="1">
      <alignment horizontal="center" vertical="center"/>
    </xf>
    <xf numFmtId="9" fontId="20" fillId="12" borderId="5" xfId="0" applyNumberFormat="1" applyFont="1" applyFill="1" applyBorder="1" applyAlignment="1">
      <alignment horizontal="center" vertical="center"/>
    </xf>
    <xf numFmtId="9" fontId="20" fillId="12" borderId="9" xfId="0" applyNumberFormat="1" applyFont="1" applyFill="1" applyBorder="1" applyAlignment="1">
      <alignment horizontal="center" vertical="center"/>
    </xf>
    <xf numFmtId="9" fontId="24" fillId="12" borderId="5" xfId="0" applyNumberFormat="1" applyFont="1" applyFill="1" applyBorder="1" applyAlignment="1">
      <alignment horizontal="center" vertical="center"/>
    </xf>
    <xf numFmtId="9" fontId="24" fillId="12" borderId="9" xfId="0" applyNumberFormat="1" applyFont="1" applyFill="1" applyBorder="1" applyAlignment="1">
      <alignment horizontal="center" vertical="center"/>
    </xf>
    <xf numFmtId="0" fontId="8" fillId="11" borderId="0" xfId="0" applyFont="1" applyFill="1" applyAlignment="1">
      <alignment vertical="top"/>
    </xf>
    <xf numFmtId="0" fontId="16" fillId="11" borderId="0" xfId="0" applyFont="1" applyFill="1" applyAlignment="1">
      <alignment vertical="top"/>
    </xf>
    <xf numFmtId="0" fontId="9" fillId="11" borderId="0" xfId="0" applyFont="1" applyFill="1" applyAlignment="1">
      <alignment horizontal="left" vertical="top" indent="2"/>
    </xf>
    <xf numFmtId="0" fontId="8" fillId="11" borderId="0" xfId="0" applyFont="1" applyFill="1" applyAlignment="1">
      <alignment horizontal="left" vertical="top" indent="2"/>
    </xf>
    <xf numFmtId="0" fontId="8" fillId="7" borderId="0" xfId="0" applyFont="1" applyFill="1"/>
    <xf numFmtId="0" fontId="8" fillId="7" borderId="0" xfId="0" applyFont="1" applyFill="1" applyAlignment="1"/>
    <xf numFmtId="0" fontId="9" fillId="7" borderId="0" xfId="0" applyFont="1" applyFill="1" applyAlignment="1">
      <alignment horizontal="right"/>
    </xf>
    <xf numFmtId="4" fontId="9" fillId="7" borderId="0" xfId="0" applyNumberFormat="1" applyFont="1" applyFill="1" applyAlignment="1">
      <alignment horizontal="center"/>
    </xf>
    <xf numFmtId="0" fontId="13" fillId="7" borderId="0" xfId="0" applyFont="1" applyFill="1"/>
    <xf numFmtId="0" fontId="14" fillId="7" borderId="1" xfId="6" applyFont="1" applyFill="1" applyBorder="1" applyAlignment="1">
      <alignment horizontal="center"/>
    </xf>
    <xf numFmtId="0" fontId="14" fillId="7" borderId="2" xfId="6" applyFont="1" applyFill="1" applyBorder="1" applyAlignment="1">
      <alignment horizontal="left"/>
    </xf>
    <xf numFmtId="166" fontId="14" fillId="7" borderId="2" xfId="6" applyNumberFormat="1" applyFont="1" applyFill="1" applyBorder="1" applyAlignment="1">
      <alignment horizontal="center"/>
    </xf>
    <xf numFmtId="0" fontId="8" fillId="7" borderId="3" xfId="0" applyFont="1" applyFill="1" applyBorder="1"/>
    <xf numFmtId="0" fontId="8" fillId="7" borderId="0" xfId="0" applyFont="1" applyFill="1" applyAlignment="1">
      <alignment horizontal="right"/>
    </xf>
    <xf numFmtId="0" fontId="9" fillId="7" borderId="0" xfId="0" applyFont="1" applyFill="1"/>
    <xf numFmtId="4" fontId="8" fillId="7" borderId="4" xfId="0" applyNumberFormat="1" applyFont="1" applyFill="1" applyBorder="1"/>
    <xf numFmtId="14" fontId="9" fillId="7" borderId="0" xfId="0" applyNumberFormat="1" applyFont="1" applyFill="1" applyAlignment="1">
      <alignment horizontal="center"/>
    </xf>
    <xf numFmtId="0" fontId="6" fillId="7" borderId="0" xfId="0" applyFont="1" applyFill="1"/>
    <xf numFmtId="10" fontId="9" fillId="7" borderId="0" xfId="0" applyNumberFormat="1" applyFont="1" applyFill="1" applyAlignment="1">
      <alignment horizontal="center"/>
    </xf>
    <xf numFmtId="0" fontId="14" fillId="7" borderId="1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right"/>
    </xf>
    <xf numFmtId="0" fontId="14" fillId="7" borderId="2" xfId="5" applyFont="1" applyFill="1" applyBorder="1" applyAlignment="1">
      <alignment horizontal="left"/>
    </xf>
    <xf numFmtId="0" fontId="14" fillId="7" borderId="2" xfId="5" applyNumberFormat="1" applyFont="1" applyFill="1" applyBorder="1" applyAlignment="1">
      <alignment horizontal="right"/>
    </xf>
    <xf numFmtId="14" fontId="14" fillId="7" borderId="2" xfId="5" applyNumberFormat="1" applyFont="1" applyFill="1" applyBorder="1" applyAlignment="1">
      <alignment horizontal="right"/>
    </xf>
    <xf numFmtId="165" fontId="14" fillId="7" borderId="2" xfId="1" applyNumberFormat="1" applyFont="1" applyFill="1" applyBorder="1" applyAlignment="1">
      <alignment horizontal="right"/>
    </xf>
    <xf numFmtId="0" fontId="9" fillId="7" borderId="0" xfId="0" applyFont="1" applyFill="1" applyAlignment="1"/>
    <xf numFmtId="0" fontId="14" fillId="13" borderId="2" xfId="5" applyNumberFormat="1" applyFont="1" applyFill="1" applyBorder="1" applyAlignment="1">
      <alignment horizontal="center"/>
    </xf>
    <xf numFmtId="0" fontId="8" fillId="6" borderId="0" xfId="0" applyFont="1" applyFill="1" applyAlignment="1"/>
    <xf numFmtId="0" fontId="14" fillId="6" borderId="1" xfId="5" applyFont="1" applyFill="1" applyBorder="1" applyAlignment="1">
      <alignment horizontal="center"/>
    </xf>
    <xf numFmtId="0" fontId="14" fillId="14" borderId="2" xfId="5" applyNumberFormat="1" applyFont="1" applyFill="1" applyBorder="1" applyAlignment="1">
      <alignment horizontal="center"/>
    </xf>
    <xf numFmtId="0" fontId="9" fillId="6" borderId="0" xfId="0" applyFont="1" applyFill="1" applyAlignment="1"/>
    <xf numFmtId="0" fontId="14" fillId="4" borderId="2" xfId="5" applyNumberFormat="1" applyFont="1" applyFill="1" applyBorder="1" applyAlignment="1">
      <alignment horizontal="right"/>
    </xf>
    <xf numFmtId="0" fontId="14" fillId="7" borderId="2" xfId="7" applyFont="1" applyFill="1" applyBorder="1" applyAlignment="1">
      <alignment horizontal="left" vertical="center"/>
    </xf>
    <xf numFmtId="0" fontId="14" fillId="7" borderId="2" xfId="7" applyFont="1" applyFill="1" applyBorder="1" applyAlignment="1">
      <alignment horizontal="center" vertical="center"/>
    </xf>
    <xf numFmtId="0" fontId="14" fillId="7" borderId="7" xfId="7" applyFont="1" applyFill="1" applyBorder="1" applyAlignment="1">
      <alignment horizontal="left" vertical="center"/>
    </xf>
    <xf numFmtId="0" fontId="14" fillId="7" borderId="7" xfId="7" applyFont="1" applyFill="1" applyBorder="1" applyAlignment="1">
      <alignment horizontal="center" vertical="center"/>
    </xf>
    <xf numFmtId="10" fontId="8" fillId="7" borderId="7" xfId="3" applyNumberFormat="1" applyFont="1" applyFill="1" applyBorder="1" applyAlignment="1">
      <alignment vertical="center"/>
    </xf>
    <xf numFmtId="0" fontId="8" fillId="7" borderId="0" xfId="0" applyFont="1" applyFill="1" applyAlignment="1">
      <alignment horizontal="center"/>
    </xf>
    <xf numFmtId="0" fontId="7" fillId="7" borderId="0" xfId="0" applyFont="1" applyFill="1"/>
    <xf numFmtId="0" fontId="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8" fillId="7" borderId="5" xfId="0" applyFont="1" applyFill="1" applyBorder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10" fontId="8" fillId="7" borderId="5" xfId="3" applyNumberFormat="1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</cellXfs>
  <cellStyles count="9">
    <cellStyle name="Dezimal_03absrel_Extension2" xfId="2"/>
    <cellStyle name="Komma" xfId="1" builtinId="3"/>
    <cellStyle name="Prozent" xfId="3" builtinId="5"/>
    <cellStyle name="Standard" xfId="0" builtinId="0"/>
    <cellStyle name="Standard_Info" xfId="4"/>
    <cellStyle name="Standard_Tabelle1" xfId="5"/>
    <cellStyle name="Standard_Tabelle17" xfId="6"/>
    <cellStyle name="Standard_Tabelle18" xfId="7"/>
    <cellStyle name="Überschrift" xfId="8" builtinId="1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</xdr:colOff>
      <xdr:row>0</xdr:row>
      <xdr:rowOff>27215</xdr:rowOff>
    </xdr:from>
    <xdr:to>
      <xdr:col>4</xdr:col>
      <xdr:colOff>689174</xdr:colOff>
      <xdr:row>2</xdr:row>
      <xdr:rowOff>144450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446" y="27215"/>
          <a:ext cx="62794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12</xdr:col>
          <xdr:colOff>85725</xdr:colOff>
          <xdr:row>13</xdr:row>
          <xdr:rowOff>149225</xdr:rowOff>
        </xdr:to>
        <xdr:pic>
          <xdr:nvPicPr>
            <xdr:cNvPr id="4" name="Grafik 3"/>
            <xdr:cNvPicPr>
              <a:picLocks noChangeAspect="1" noChangeArrowheads="1"/>
              <a:extLst>
                <a:ext uri="{84589F7E-364E-4C9E-8A38-B11213B215E9}">
                  <a14:cameraTool cellRange="Hilfen!$A$1:$D$10" spid="_x0000_s3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40625" y="595313"/>
              <a:ext cx="3895725" cy="2133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glow rad="139700">
                <a:schemeClr val="accent2">
                  <a:satMod val="175000"/>
                  <a:alpha val="40000"/>
                </a:schemeClr>
              </a:glow>
            </a:effec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16</xdr:col>
          <xdr:colOff>571500</xdr:colOff>
          <xdr:row>13</xdr:row>
          <xdr:rowOff>109537</xdr:rowOff>
        </xdr:to>
        <xdr:pic>
          <xdr:nvPicPr>
            <xdr:cNvPr id="2" name="Grafik 1"/>
            <xdr:cNvPicPr>
              <a:picLocks noChangeAspect="1" noChangeArrowheads="1"/>
              <a:extLst>
                <a:ext uri="{84589F7E-364E-4C9E-8A38-B11213B215E9}">
                  <a14:cameraTool cellRange="Hilfen!$A$14:$E$22" spid="_x0000_s40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02563" y="793750"/>
              <a:ext cx="5143500" cy="1895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glow rad="228600">
                <a:schemeClr val="accent2">
                  <a:satMod val="175000"/>
                  <a:alpha val="40000"/>
                </a:schemeClr>
              </a:glow>
            </a:effec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38100</xdr:rowOff>
        </xdr:from>
        <xdr:to>
          <xdr:col>13</xdr:col>
          <xdr:colOff>304800</xdr:colOff>
          <xdr:row>9</xdr:row>
          <xdr:rowOff>0</xdr:rowOff>
        </xdr:to>
        <xdr:pic>
          <xdr:nvPicPr>
            <xdr:cNvPr id="2" name="Grafik 1"/>
            <xdr:cNvPicPr>
              <a:picLocks noChangeAspect="1" noChangeArrowheads="1"/>
              <a:extLst>
                <a:ext uri="{84589F7E-364E-4C9E-8A38-B11213B215E9}">
                  <a14:cameraTool cellRange="Hilfen!$A$23:$F$29" spid="_x0000_s51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00575" y="828675"/>
              <a:ext cx="6400800" cy="1504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glow rad="228600">
                <a:schemeClr val="accent2">
                  <a:satMod val="175000"/>
                  <a:alpha val="40000"/>
                </a:schemeClr>
              </a:glow>
            </a:effec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87313</xdr:colOff>
      <xdr:row>3</xdr:row>
      <xdr:rowOff>87312</xdr:rowOff>
    </xdr:from>
    <xdr:ext cx="2019655" cy="953466"/>
    <xdr:sp macro="" textlink="">
      <xdr:nvSpPr>
        <xdr:cNvPr id="2" name="Textfeld 1"/>
        <xdr:cNvSpPr txBox="1"/>
      </xdr:nvSpPr>
      <xdr:spPr>
        <a:xfrm>
          <a:off x="8516938" y="682625"/>
          <a:ext cx="2019655" cy="9534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 b="1"/>
        </a:p>
        <a:p>
          <a:r>
            <a:rPr lang="de-CH" sz="1100" b="1"/>
            <a:t>Tipp</a:t>
          </a:r>
          <a:r>
            <a:rPr lang="de-CH" sz="1100" b="1" baseline="0"/>
            <a:t> zur Mittelwertberechnung</a:t>
          </a:r>
        </a:p>
        <a:p>
          <a:endParaRPr lang="de-CH" sz="1100"/>
        </a:p>
        <a:p>
          <a:r>
            <a:rPr lang="de-CH" sz="1100"/>
            <a:t>=MITTELWERT( Zahl1 ; Zahl2 )</a:t>
          </a:r>
        </a:p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showRowColHeaders="0" tabSelected="1" zoomScale="140" zoomScaleNormal="140" workbookViewId="0"/>
  </sheetViews>
  <sheetFormatPr baseColWidth="10" defaultColWidth="11.5703125" defaultRowHeight="26.25"/>
  <cols>
    <col min="1" max="16384" width="11.5703125" style="7"/>
  </cols>
  <sheetData>
    <row r="1" spans="1:12" s="118" customFormat="1" ht="12.75"/>
    <row r="2" spans="1:12" s="118" customFormat="1" ht="23.25">
      <c r="A2" s="119" t="s">
        <v>119</v>
      </c>
    </row>
    <row r="3" spans="1:12" s="118" customFormat="1" ht="12.75"/>
    <row r="4" spans="1:12" s="3" customFormat="1" ht="15.75">
      <c r="A4" s="1" t="s">
        <v>120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</row>
    <row r="5" spans="1:12" s="3" customFormat="1" ht="15.7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</row>
    <row r="6" spans="1:12" s="3" customFormat="1" ht="15.75">
      <c r="A6" s="1"/>
      <c r="B6" s="1"/>
      <c r="C6" s="1"/>
      <c r="D6" s="1"/>
      <c r="E6" s="4" t="s">
        <v>121</v>
      </c>
      <c r="F6" s="1"/>
      <c r="G6" s="1"/>
      <c r="H6" s="5"/>
      <c r="I6" s="2"/>
      <c r="J6" s="2"/>
      <c r="K6" s="2"/>
      <c r="L6" s="2"/>
    </row>
    <row r="7" spans="1:12" s="3" customFormat="1" ht="15.75">
      <c r="A7" s="1"/>
      <c r="B7" s="1"/>
      <c r="C7" s="1"/>
      <c r="D7" s="1"/>
      <c r="E7" s="4" t="s">
        <v>122</v>
      </c>
      <c r="F7" s="1"/>
      <c r="G7" s="1"/>
      <c r="H7" s="5"/>
      <c r="I7" s="2"/>
      <c r="J7" s="2"/>
      <c r="K7" s="2"/>
      <c r="L7" s="2"/>
    </row>
    <row r="8" spans="1:12" s="3" customFormat="1" ht="15.75">
      <c r="A8" s="1"/>
      <c r="B8" s="1"/>
      <c r="C8" s="1"/>
      <c r="D8" s="1"/>
      <c r="E8" s="4" t="s">
        <v>123</v>
      </c>
      <c r="F8" s="1"/>
      <c r="G8" s="1"/>
      <c r="H8" s="5"/>
      <c r="I8" s="2"/>
      <c r="J8" s="2"/>
      <c r="K8" s="2"/>
      <c r="L8" s="2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8" t="s">
        <v>118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ht="34.9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>
      <c r="A12" s="9" t="s">
        <v>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</sheetData>
  <printOptions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5"/>
  <sheetViews>
    <sheetView zoomScale="120" zoomScaleNormal="120" workbookViewId="0"/>
  </sheetViews>
  <sheetFormatPr baseColWidth="10" defaultRowHeight="15.75"/>
  <cols>
    <col min="1" max="1" width="12" style="12" customWidth="1"/>
    <col min="2" max="2" width="11" style="12" customWidth="1"/>
    <col min="3" max="3" width="28.85546875" style="12" customWidth="1"/>
    <col min="4" max="4" width="14.42578125" style="12" customWidth="1"/>
    <col min="5" max="5" width="11.42578125" style="12"/>
    <col min="6" max="6" width="24" style="12" customWidth="1"/>
    <col min="7" max="16384" width="11.42578125" style="12"/>
  </cols>
  <sheetData>
    <row r="1" spans="1:8">
      <c r="A1" s="10"/>
      <c r="B1" s="11" t="s">
        <v>1</v>
      </c>
      <c r="C1" s="116">
        <v>32.5</v>
      </c>
      <c r="F1" s="13" t="s">
        <v>2</v>
      </c>
    </row>
    <row r="2" spans="1:8">
      <c r="F2" s="13" t="s">
        <v>3</v>
      </c>
      <c r="H2" s="30" t="s">
        <v>150</v>
      </c>
    </row>
    <row r="3" spans="1:8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</row>
    <row r="4" spans="1:8">
      <c r="A4" s="15" t="s">
        <v>10</v>
      </c>
      <c r="B4" s="15" t="s">
        <v>11</v>
      </c>
      <c r="C4" s="15" t="s">
        <v>12</v>
      </c>
      <c r="D4" s="16">
        <v>28</v>
      </c>
      <c r="E4" s="17"/>
      <c r="F4" s="18"/>
    </row>
    <row r="5" spans="1:8">
      <c r="A5" s="15" t="s">
        <v>10</v>
      </c>
      <c r="B5" s="15" t="s">
        <v>11</v>
      </c>
      <c r="C5" s="15" t="s">
        <v>13</v>
      </c>
      <c r="D5" s="16">
        <v>19.5</v>
      </c>
      <c r="E5" s="17"/>
      <c r="F5" s="18"/>
    </row>
    <row r="6" spans="1:8">
      <c r="A6" s="15" t="s">
        <v>14</v>
      </c>
      <c r="B6" s="15" t="s">
        <v>15</v>
      </c>
      <c r="C6" s="15" t="s">
        <v>12</v>
      </c>
      <c r="D6" s="16">
        <v>2.5</v>
      </c>
      <c r="E6" s="17"/>
      <c r="F6" s="18"/>
    </row>
    <row r="7" spans="1:8">
      <c r="A7" s="15" t="s">
        <v>14</v>
      </c>
      <c r="B7" s="15" t="s">
        <v>15</v>
      </c>
      <c r="C7" s="15" t="s">
        <v>13</v>
      </c>
      <c r="D7" s="16">
        <v>36</v>
      </c>
      <c r="E7" s="17"/>
      <c r="F7" s="18"/>
    </row>
    <row r="8" spans="1:8">
      <c r="A8" s="15" t="s">
        <v>16</v>
      </c>
      <c r="B8" s="15" t="s">
        <v>17</v>
      </c>
      <c r="C8" s="15" t="s">
        <v>18</v>
      </c>
      <c r="D8" s="16">
        <v>44</v>
      </c>
      <c r="E8" s="17"/>
      <c r="F8" s="18"/>
    </row>
    <row r="9" spans="1:8">
      <c r="A9" s="15" t="s">
        <v>19</v>
      </c>
      <c r="B9" s="15" t="s">
        <v>20</v>
      </c>
      <c r="C9" s="15" t="s">
        <v>21</v>
      </c>
      <c r="D9" s="16">
        <v>34</v>
      </c>
      <c r="E9" s="17"/>
      <c r="F9" s="18"/>
    </row>
    <row r="10" spans="1:8">
      <c r="A10" s="15" t="s">
        <v>22</v>
      </c>
      <c r="B10" s="15" t="s">
        <v>23</v>
      </c>
      <c r="C10" s="15" t="s">
        <v>24</v>
      </c>
      <c r="D10" s="16">
        <v>8.5</v>
      </c>
      <c r="E10" s="17"/>
      <c r="F10" s="18"/>
    </row>
    <row r="11" spans="1:8">
      <c r="A11" s="15" t="s">
        <v>22</v>
      </c>
      <c r="B11" s="15" t="s">
        <v>23</v>
      </c>
      <c r="C11" s="15" t="s">
        <v>25</v>
      </c>
      <c r="D11" s="16">
        <v>17.5</v>
      </c>
      <c r="E11" s="17"/>
      <c r="F11" s="18"/>
    </row>
    <row r="12" spans="1:8">
      <c r="A12" s="15" t="s">
        <v>26</v>
      </c>
      <c r="B12" s="15" t="s">
        <v>27</v>
      </c>
      <c r="C12" s="15" t="s">
        <v>25</v>
      </c>
      <c r="D12" s="16">
        <v>5</v>
      </c>
      <c r="E12" s="17"/>
      <c r="F12" s="18"/>
    </row>
    <row r="13" spans="1:8">
      <c r="A13" s="15" t="s">
        <v>26</v>
      </c>
      <c r="B13" s="15" t="s">
        <v>27</v>
      </c>
      <c r="C13" s="15" t="s">
        <v>18</v>
      </c>
      <c r="D13" s="16">
        <v>10</v>
      </c>
      <c r="E13" s="17"/>
      <c r="F13" s="18"/>
    </row>
    <row r="14" spans="1:8">
      <c r="A14" s="15" t="s">
        <v>26</v>
      </c>
      <c r="B14" s="15" t="s">
        <v>27</v>
      </c>
      <c r="C14" s="15" t="s">
        <v>12</v>
      </c>
      <c r="D14" s="16">
        <v>16</v>
      </c>
      <c r="E14" s="17"/>
      <c r="F14" s="18"/>
    </row>
    <row r="15" spans="1:8">
      <c r="A15" s="15" t="s">
        <v>26</v>
      </c>
      <c r="B15" s="15" t="s">
        <v>27</v>
      </c>
      <c r="C15" s="15" t="s">
        <v>21</v>
      </c>
      <c r="D15" s="16">
        <v>4</v>
      </c>
      <c r="E15" s="17"/>
      <c r="F15" s="18"/>
    </row>
    <row r="16" spans="1:8">
      <c r="A16" s="15" t="s">
        <v>28</v>
      </c>
      <c r="B16" s="15" t="s">
        <v>29</v>
      </c>
      <c r="C16" s="15" t="s">
        <v>21</v>
      </c>
      <c r="D16" s="16">
        <v>12</v>
      </c>
      <c r="E16" s="17"/>
      <c r="F16" s="18"/>
    </row>
    <row r="17" spans="1:6">
      <c r="A17" s="15" t="s">
        <v>28</v>
      </c>
      <c r="B17" s="15" t="s">
        <v>29</v>
      </c>
      <c r="C17" s="15" t="s">
        <v>13</v>
      </c>
      <c r="D17" s="16">
        <v>25.5</v>
      </c>
      <c r="E17" s="17"/>
      <c r="F17" s="18"/>
    </row>
    <row r="18" spans="1:6">
      <c r="A18" s="15" t="s">
        <v>30</v>
      </c>
      <c r="B18" s="15" t="s">
        <v>31</v>
      </c>
      <c r="C18" s="15" t="s">
        <v>24</v>
      </c>
      <c r="D18" s="16">
        <v>15.5</v>
      </c>
      <c r="E18" s="17"/>
      <c r="F18" s="18"/>
    </row>
    <row r="19" spans="1:6">
      <c r="A19" s="15" t="s">
        <v>30</v>
      </c>
      <c r="B19" s="15" t="s">
        <v>31</v>
      </c>
      <c r="C19" s="15" t="s">
        <v>25</v>
      </c>
      <c r="D19" s="16">
        <v>21</v>
      </c>
      <c r="E19" s="17"/>
      <c r="F19" s="18"/>
    </row>
    <row r="20" spans="1:6">
      <c r="C20" s="19" t="s">
        <v>32</v>
      </c>
      <c r="D20" s="20"/>
      <c r="E20" s="17"/>
    </row>
    <row r="21" spans="1:6">
      <c r="C21" s="19" t="s">
        <v>33</v>
      </c>
      <c r="D21" s="20"/>
      <c r="E21" s="17"/>
    </row>
    <row r="22" spans="1:6">
      <c r="C22" s="19" t="s">
        <v>34</v>
      </c>
      <c r="D22" s="20"/>
      <c r="E22" s="17"/>
    </row>
    <row r="23" spans="1:6">
      <c r="C23" s="19" t="s">
        <v>35</v>
      </c>
      <c r="D23" s="20"/>
      <c r="E23" s="17"/>
    </row>
    <row r="100" spans="1:6">
      <c r="A100" s="178" t="s">
        <v>117</v>
      </c>
      <c r="B100" s="168"/>
      <c r="C100" s="168"/>
      <c r="D100" s="168"/>
      <c r="E100" s="168"/>
      <c r="F100" s="168"/>
    </row>
    <row r="101" spans="1:6">
      <c r="A101" s="168"/>
      <c r="B101" s="168"/>
      <c r="C101" s="168"/>
      <c r="D101" s="168"/>
      <c r="E101" s="168"/>
      <c r="F101" s="168"/>
    </row>
    <row r="102" spans="1:6">
      <c r="A102" s="168"/>
      <c r="B102" s="168"/>
      <c r="C102" s="168"/>
      <c r="D102" s="168"/>
      <c r="E102" s="168"/>
      <c r="F102" s="168"/>
    </row>
    <row r="103" spans="1:6">
      <c r="A103" s="169"/>
      <c r="B103" s="170" t="s">
        <v>1</v>
      </c>
      <c r="C103" s="171">
        <v>32.5</v>
      </c>
      <c r="D103" s="168"/>
      <c r="E103" s="168"/>
      <c r="F103" s="172" t="s">
        <v>2</v>
      </c>
    </row>
    <row r="104" spans="1:6">
      <c r="A104" s="168"/>
      <c r="B104" s="168"/>
      <c r="C104" s="168"/>
      <c r="D104" s="168"/>
      <c r="E104" s="168"/>
      <c r="F104" s="172" t="s">
        <v>3</v>
      </c>
    </row>
    <row r="105" spans="1:6">
      <c r="A105" s="173" t="s">
        <v>4</v>
      </c>
      <c r="B105" s="173" t="s">
        <v>5</v>
      </c>
      <c r="C105" s="173" t="s">
        <v>6</v>
      </c>
      <c r="D105" s="173" t="s">
        <v>7</v>
      </c>
      <c r="E105" s="173" t="s">
        <v>8</v>
      </c>
      <c r="F105" s="173" t="s">
        <v>9</v>
      </c>
    </row>
    <row r="106" spans="1:6">
      <c r="A106" s="174" t="s">
        <v>10</v>
      </c>
      <c r="B106" s="174" t="s">
        <v>11</v>
      </c>
      <c r="C106" s="174" t="s">
        <v>12</v>
      </c>
      <c r="D106" s="175">
        <v>28</v>
      </c>
      <c r="E106" s="179">
        <f>D106*$C$103</f>
        <v>910</v>
      </c>
      <c r="F106" s="176" t="str">
        <f>A106&amp;" "&amp;B106</f>
        <v>Verdi Amando</v>
      </c>
    </row>
    <row r="107" spans="1:6">
      <c r="A107" s="174" t="s">
        <v>10</v>
      </c>
      <c r="B107" s="174" t="s">
        <v>11</v>
      </c>
      <c r="C107" s="174" t="s">
        <v>13</v>
      </c>
      <c r="D107" s="175">
        <v>19.5</v>
      </c>
      <c r="E107" s="179">
        <f t="shared" ref="E107:E121" si="0">D107*$C$103</f>
        <v>633.75</v>
      </c>
      <c r="F107" s="176" t="str">
        <f t="shared" ref="F107:F121" si="1">A107&amp;" "&amp;B107</f>
        <v>Verdi Amando</v>
      </c>
    </row>
    <row r="108" spans="1:6">
      <c r="A108" s="174" t="s">
        <v>14</v>
      </c>
      <c r="B108" s="174" t="s">
        <v>15</v>
      </c>
      <c r="C108" s="174" t="s">
        <v>12</v>
      </c>
      <c r="D108" s="175">
        <v>2.5</v>
      </c>
      <c r="E108" s="179">
        <f t="shared" si="0"/>
        <v>81.25</v>
      </c>
      <c r="F108" s="176" t="str">
        <f t="shared" si="1"/>
        <v>Becker Ruedi</v>
      </c>
    </row>
    <row r="109" spans="1:6">
      <c r="A109" s="174" t="s">
        <v>14</v>
      </c>
      <c r="B109" s="174" t="s">
        <v>15</v>
      </c>
      <c r="C109" s="174" t="s">
        <v>13</v>
      </c>
      <c r="D109" s="175">
        <v>36</v>
      </c>
      <c r="E109" s="179">
        <f t="shared" si="0"/>
        <v>1170</v>
      </c>
      <c r="F109" s="176" t="str">
        <f t="shared" si="1"/>
        <v>Becker Ruedi</v>
      </c>
    </row>
    <row r="110" spans="1:6">
      <c r="A110" s="174" t="s">
        <v>16</v>
      </c>
      <c r="B110" s="174" t="s">
        <v>17</v>
      </c>
      <c r="C110" s="174" t="s">
        <v>18</v>
      </c>
      <c r="D110" s="175">
        <v>44</v>
      </c>
      <c r="E110" s="179">
        <f t="shared" si="0"/>
        <v>1430</v>
      </c>
      <c r="F110" s="176" t="str">
        <f t="shared" si="1"/>
        <v>Maradona Sonja</v>
      </c>
    </row>
    <row r="111" spans="1:6">
      <c r="A111" s="174" t="s">
        <v>19</v>
      </c>
      <c r="B111" s="174" t="s">
        <v>20</v>
      </c>
      <c r="C111" s="174" t="s">
        <v>21</v>
      </c>
      <c r="D111" s="175">
        <v>34</v>
      </c>
      <c r="E111" s="179">
        <f t="shared" si="0"/>
        <v>1105</v>
      </c>
      <c r="F111" s="176" t="str">
        <f t="shared" si="1"/>
        <v>Freni Mirella</v>
      </c>
    </row>
    <row r="112" spans="1:6">
      <c r="A112" s="174" t="s">
        <v>22</v>
      </c>
      <c r="B112" s="174" t="s">
        <v>23</v>
      </c>
      <c r="C112" s="174" t="s">
        <v>24</v>
      </c>
      <c r="D112" s="175">
        <v>8.5</v>
      </c>
      <c r="E112" s="179">
        <f t="shared" si="0"/>
        <v>276.25</v>
      </c>
      <c r="F112" s="176" t="str">
        <f t="shared" si="1"/>
        <v>Wagner Guiseppe</v>
      </c>
    </row>
    <row r="113" spans="1:6">
      <c r="A113" s="174" t="s">
        <v>22</v>
      </c>
      <c r="B113" s="174" t="s">
        <v>23</v>
      </c>
      <c r="C113" s="174" t="s">
        <v>25</v>
      </c>
      <c r="D113" s="175">
        <v>17.5</v>
      </c>
      <c r="E113" s="179">
        <f t="shared" si="0"/>
        <v>568.75</v>
      </c>
      <c r="F113" s="176" t="str">
        <f t="shared" si="1"/>
        <v>Wagner Guiseppe</v>
      </c>
    </row>
    <row r="114" spans="1:6">
      <c r="A114" s="174" t="s">
        <v>26</v>
      </c>
      <c r="B114" s="174" t="s">
        <v>27</v>
      </c>
      <c r="C114" s="174" t="s">
        <v>25</v>
      </c>
      <c r="D114" s="175">
        <v>5</v>
      </c>
      <c r="E114" s="179">
        <f t="shared" si="0"/>
        <v>162.5</v>
      </c>
      <c r="F114" s="176" t="str">
        <f t="shared" si="1"/>
        <v>Tell Beate</v>
      </c>
    </row>
    <row r="115" spans="1:6">
      <c r="A115" s="174" t="s">
        <v>26</v>
      </c>
      <c r="B115" s="174" t="s">
        <v>27</v>
      </c>
      <c r="C115" s="174" t="s">
        <v>18</v>
      </c>
      <c r="D115" s="175">
        <v>10</v>
      </c>
      <c r="E115" s="179">
        <f t="shared" si="0"/>
        <v>325</v>
      </c>
      <c r="F115" s="176" t="str">
        <f t="shared" si="1"/>
        <v>Tell Beate</v>
      </c>
    </row>
    <row r="116" spans="1:6">
      <c r="A116" s="174" t="s">
        <v>26</v>
      </c>
      <c r="B116" s="174" t="s">
        <v>27</v>
      </c>
      <c r="C116" s="174" t="s">
        <v>12</v>
      </c>
      <c r="D116" s="175">
        <v>16</v>
      </c>
      <c r="E116" s="179">
        <f t="shared" si="0"/>
        <v>520</v>
      </c>
      <c r="F116" s="176" t="str">
        <f t="shared" si="1"/>
        <v>Tell Beate</v>
      </c>
    </row>
    <row r="117" spans="1:6">
      <c r="A117" s="174" t="s">
        <v>26</v>
      </c>
      <c r="B117" s="174" t="s">
        <v>27</v>
      </c>
      <c r="C117" s="174" t="s">
        <v>21</v>
      </c>
      <c r="D117" s="175">
        <v>4</v>
      </c>
      <c r="E117" s="179">
        <f t="shared" si="0"/>
        <v>130</v>
      </c>
      <c r="F117" s="176" t="str">
        <f t="shared" si="1"/>
        <v>Tell Beate</v>
      </c>
    </row>
    <row r="118" spans="1:6">
      <c r="A118" s="174" t="s">
        <v>28</v>
      </c>
      <c r="B118" s="174" t="s">
        <v>29</v>
      </c>
      <c r="C118" s="174" t="s">
        <v>21</v>
      </c>
      <c r="D118" s="175">
        <v>12</v>
      </c>
      <c r="E118" s="179">
        <f t="shared" si="0"/>
        <v>390</v>
      </c>
      <c r="F118" s="176" t="str">
        <f t="shared" si="1"/>
        <v>Frisch Boris</v>
      </c>
    </row>
    <row r="119" spans="1:6">
      <c r="A119" s="174" t="s">
        <v>28</v>
      </c>
      <c r="B119" s="174" t="s">
        <v>29</v>
      </c>
      <c r="C119" s="174" t="s">
        <v>13</v>
      </c>
      <c r="D119" s="175">
        <v>25.5</v>
      </c>
      <c r="E119" s="179">
        <f t="shared" si="0"/>
        <v>828.75</v>
      </c>
      <c r="F119" s="176" t="str">
        <f t="shared" si="1"/>
        <v>Frisch Boris</v>
      </c>
    </row>
    <row r="120" spans="1:6">
      <c r="A120" s="174" t="s">
        <v>30</v>
      </c>
      <c r="B120" s="174" t="s">
        <v>31</v>
      </c>
      <c r="C120" s="174" t="s">
        <v>24</v>
      </c>
      <c r="D120" s="175">
        <v>15.5</v>
      </c>
      <c r="E120" s="179">
        <f t="shared" si="0"/>
        <v>503.75</v>
      </c>
      <c r="F120" s="176" t="str">
        <f t="shared" si="1"/>
        <v>Huesli Kurt</v>
      </c>
    </row>
    <row r="121" spans="1:6">
      <c r="A121" s="174" t="s">
        <v>30</v>
      </c>
      <c r="B121" s="174" t="s">
        <v>31</v>
      </c>
      <c r="C121" s="174" t="s">
        <v>25</v>
      </c>
      <c r="D121" s="175">
        <v>21</v>
      </c>
      <c r="E121" s="179">
        <f t="shared" si="0"/>
        <v>682.5</v>
      </c>
      <c r="F121" s="176" t="str">
        <f t="shared" si="1"/>
        <v>Huesli Kurt</v>
      </c>
    </row>
    <row r="122" spans="1:6">
      <c r="A122" s="168"/>
      <c r="B122" s="168"/>
      <c r="C122" s="177" t="s">
        <v>32</v>
      </c>
      <c r="D122" s="175">
        <f>SUM(D106:D121)</f>
        <v>299</v>
      </c>
      <c r="E122" s="179">
        <f>SUM(E106:E121)</f>
        <v>9717.5</v>
      </c>
      <c r="F122" s="168"/>
    </row>
    <row r="123" spans="1:6">
      <c r="A123" s="168"/>
      <c r="B123" s="168"/>
      <c r="C123" s="177" t="s">
        <v>33</v>
      </c>
      <c r="D123" s="175">
        <f>AVERAGE(D106:D121)</f>
        <v>18.6875</v>
      </c>
      <c r="E123" s="179">
        <f>AVERAGE(E106:E121)</f>
        <v>607.34375</v>
      </c>
      <c r="F123" s="168"/>
    </row>
    <row r="124" spans="1:6">
      <c r="A124" s="168"/>
      <c r="B124" s="168"/>
      <c r="C124" s="177" t="s">
        <v>34</v>
      </c>
      <c r="D124" s="175">
        <f>MAX(D106:D121)</f>
        <v>44</v>
      </c>
      <c r="E124" s="179">
        <f>MAX(E106:E121)</f>
        <v>1430</v>
      </c>
      <c r="F124" s="168"/>
    </row>
    <row r="125" spans="1:6">
      <c r="A125" s="168"/>
      <c r="B125" s="168"/>
      <c r="C125" s="177" t="s">
        <v>35</v>
      </c>
      <c r="D125" s="175">
        <f>MIN(D106:D121)</f>
        <v>2.5</v>
      </c>
      <c r="E125" s="179">
        <f>MIN(E106:E121)</f>
        <v>81.25</v>
      </c>
      <c r="F125" s="168"/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>
    <oddHeader>&amp;A</oddHeader>
    <oddFooter>Seite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4"/>
  <sheetViews>
    <sheetView zoomScale="120" zoomScaleNormal="120" workbookViewId="0"/>
  </sheetViews>
  <sheetFormatPr baseColWidth="10" defaultRowHeight="15.75"/>
  <cols>
    <col min="1" max="1" width="12" style="10" customWidth="1"/>
    <col min="2" max="2" width="11" style="10" customWidth="1"/>
    <col min="3" max="3" width="21.140625" style="10" customWidth="1"/>
    <col min="4" max="4" width="6.42578125" style="10" customWidth="1"/>
    <col min="5" max="5" width="9.28515625" style="10" customWidth="1"/>
    <col min="6" max="7" width="11.85546875" style="10" bestFit="1" customWidth="1"/>
    <col min="8" max="8" width="11.85546875" style="10" customWidth="1"/>
    <col min="9" max="9" width="15" style="10" customWidth="1"/>
    <col min="10" max="10" width="8.140625" style="10" customWidth="1"/>
    <col min="11" max="16384" width="11.42578125" style="10"/>
  </cols>
  <sheetData>
    <row r="1" spans="1:11">
      <c r="B1" s="11" t="s">
        <v>36</v>
      </c>
      <c r="C1" s="21">
        <f ca="1">TODAY()</f>
        <v>41609</v>
      </c>
    </row>
    <row r="2" spans="1:11">
      <c r="A2" s="22"/>
      <c r="B2" s="11" t="s">
        <v>37</v>
      </c>
      <c r="C2" s="23">
        <v>2.5000000000000001E-2</v>
      </c>
    </row>
    <row r="3" spans="1:11">
      <c r="G3" s="24" t="s">
        <v>38</v>
      </c>
      <c r="I3" s="24" t="s">
        <v>39</v>
      </c>
      <c r="K3" s="117" t="s">
        <v>150</v>
      </c>
    </row>
    <row r="4" spans="1:11">
      <c r="A4" s="24" t="s">
        <v>4</v>
      </c>
      <c r="B4" s="24" t="s">
        <v>5</v>
      </c>
      <c r="C4" s="24" t="s">
        <v>40</v>
      </c>
      <c r="D4" s="28" t="s">
        <v>41</v>
      </c>
      <c r="E4" s="24" t="s">
        <v>42</v>
      </c>
      <c r="F4" s="24" t="s">
        <v>43</v>
      </c>
      <c r="G4" s="24" t="s">
        <v>44</v>
      </c>
      <c r="H4" s="24" t="s">
        <v>39</v>
      </c>
      <c r="I4" s="24" t="s">
        <v>45</v>
      </c>
    </row>
    <row r="5" spans="1:11">
      <c r="A5" s="25" t="s">
        <v>14</v>
      </c>
      <c r="B5" s="25" t="s">
        <v>15</v>
      </c>
      <c r="C5" s="25" t="s">
        <v>46</v>
      </c>
      <c r="D5" s="29">
        <v>9470</v>
      </c>
      <c r="E5" s="25" t="s">
        <v>47</v>
      </c>
      <c r="F5" s="26">
        <v>21908</v>
      </c>
      <c r="G5" s="195"/>
      <c r="H5" s="27">
        <v>25000</v>
      </c>
      <c r="I5" s="188"/>
    </row>
    <row r="6" spans="1:11">
      <c r="A6" s="25" t="s">
        <v>19</v>
      </c>
      <c r="B6" s="25" t="s">
        <v>20</v>
      </c>
      <c r="C6" s="25" t="s">
        <v>48</v>
      </c>
      <c r="D6" s="29">
        <v>9490</v>
      </c>
      <c r="E6" s="25" t="s">
        <v>49</v>
      </c>
      <c r="F6" s="26">
        <v>14053</v>
      </c>
      <c r="G6" s="195"/>
      <c r="H6" s="27">
        <v>55000</v>
      </c>
      <c r="I6" s="188"/>
    </row>
    <row r="7" spans="1:11">
      <c r="A7" s="25" t="s">
        <v>28</v>
      </c>
      <c r="B7" s="25" t="s">
        <v>29</v>
      </c>
      <c r="C7" s="25" t="s">
        <v>50</v>
      </c>
      <c r="D7" s="29">
        <v>9466</v>
      </c>
      <c r="E7" s="25" t="s">
        <v>51</v>
      </c>
      <c r="F7" s="26">
        <v>16591</v>
      </c>
      <c r="G7" s="195"/>
      <c r="H7" s="27">
        <v>43000</v>
      </c>
      <c r="I7" s="188"/>
    </row>
    <row r="8" spans="1:11">
      <c r="A8" s="25" t="s">
        <v>30</v>
      </c>
      <c r="B8" s="25" t="s">
        <v>31</v>
      </c>
      <c r="C8" s="25" t="s">
        <v>52</v>
      </c>
      <c r="D8" s="29">
        <v>9470</v>
      </c>
      <c r="E8" s="25" t="s">
        <v>47</v>
      </c>
      <c r="F8" s="26">
        <v>18627</v>
      </c>
      <c r="G8" s="195"/>
      <c r="H8" s="27">
        <v>30000</v>
      </c>
      <c r="I8" s="188"/>
    </row>
    <row r="9" spans="1:11">
      <c r="A9" s="25" t="s">
        <v>16</v>
      </c>
      <c r="B9" s="25" t="s">
        <v>17</v>
      </c>
      <c r="C9" s="25" t="s">
        <v>53</v>
      </c>
      <c r="D9" s="29">
        <v>9495</v>
      </c>
      <c r="E9" s="25" t="s">
        <v>54</v>
      </c>
      <c r="F9" s="26">
        <v>20404</v>
      </c>
      <c r="G9" s="195"/>
      <c r="H9" s="27">
        <v>38000</v>
      </c>
      <c r="I9" s="188"/>
    </row>
    <row r="10" spans="1:11">
      <c r="A10" s="25" t="s">
        <v>26</v>
      </c>
      <c r="B10" s="25" t="s">
        <v>27</v>
      </c>
      <c r="C10" s="25" t="s">
        <v>55</v>
      </c>
      <c r="D10" s="29">
        <v>9466</v>
      </c>
      <c r="E10" s="25" t="s">
        <v>51</v>
      </c>
      <c r="F10" s="26">
        <v>23756</v>
      </c>
      <c r="G10" s="195"/>
      <c r="H10" s="27">
        <v>40000</v>
      </c>
      <c r="I10" s="188"/>
    </row>
    <row r="11" spans="1:11">
      <c r="A11" s="25" t="s">
        <v>10</v>
      </c>
      <c r="B11" s="25" t="s">
        <v>11</v>
      </c>
      <c r="C11" s="25" t="s">
        <v>56</v>
      </c>
      <c r="D11" s="29">
        <v>9473</v>
      </c>
      <c r="E11" s="25" t="s">
        <v>57</v>
      </c>
      <c r="F11" s="26">
        <v>19225</v>
      </c>
      <c r="G11" s="195"/>
      <c r="H11" s="27">
        <v>25000</v>
      </c>
      <c r="I11" s="188"/>
    </row>
    <row r="12" spans="1:11">
      <c r="A12" s="25" t="s">
        <v>22</v>
      </c>
      <c r="B12" s="25" t="s">
        <v>23</v>
      </c>
      <c r="C12" s="25" t="s">
        <v>58</v>
      </c>
      <c r="D12" s="29">
        <v>9496</v>
      </c>
      <c r="E12" s="25" t="s">
        <v>59</v>
      </c>
      <c r="F12" s="26">
        <v>14308</v>
      </c>
      <c r="G12" s="195"/>
      <c r="H12" s="27">
        <v>25000</v>
      </c>
      <c r="I12" s="188"/>
    </row>
    <row r="100" spans="1:12">
      <c r="A100" s="189" t="s">
        <v>117</v>
      </c>
      <c r="B100" s="169"/>
      <c r="C100" s="169"/>
      <c r="D100" s="169"/>
      <c r="E100" s="169"/>
      <c r="F100" s="169"/>
      <c r="G100" s="169"/>
      <c r="H100" s="169"/>
      <c r="I100" s="169"/>
    </row>
    <row r="101" spans="1:12">
      <c r="A101" s="169"/>
      <c r="B101" s="169"/>
      <c r="C101" s="169"/>
      <c r="D101" s="169"/>
      <c r="E101" s="169"/>
      <c r="F101" s="169"/>
      <c r="G101" s="169"/>
      <c r="H101" s="169"/>
      <c r="I101" s="169"/>
    </row>
    <row r="102" spans="1:12">
      <c r="A102" s="169"/>
      <c r="B102" s="169"/>
      <c r="C102" s="169"/>
      <c r="D102" s="169"/>
      <c r="E102" s="169"/>
      <c r="F102" s="169"/>
      <c r="G102" s="169"/>
      <c r="H102" s="169"/>
      <c r="I102" s="169"/>
    </row>
    <row r="103" spans="1:12">
      <c r="A103" s="169"/>
      <c r="B103" s="170" t="s">
        <v>36</v>
      </c>
      <c r="C103" s="180">
        <f ca="1">TODAY()</f>
        <v>41609</v>
      </c>
      <c r="D103" s="169"/>
      <c r="E103" s="169"/>
      <c r="F103" s="169"/>
      <c r="G103" s="189" t="s">
        <v>165</v>
      </c>
      <c r="H103" s="169"/>
      <c r="I103" s="169"/>
      <c r="K103" s="194" t="s">
        <v>164</v>
      </c>
      <c r="L103" s="191"/>
    </row>
    <row r="104" spans="1:12">
      <c r="A104" s="181"/>
      <c r="B104" s="170" t="s">
        <v>37</v>
      </c>
      <c r="C104" s="182">
        <v>2.5000000000000001E-2</v>
      </c>
      <c r="D104" s="169"/>
      <c r="E104" s="169"/>
      <c r="F104" s="169"/>
      <c r="G104" s="169"/>
      <c r="H104" s="169"/>
      <c r="I104" s="169"/>
      <c r="K104" s="191"/>
      <c r="L104" s="191"/>
    </row>
    <row r="105" spans="1:12">
      <c r="A105" s="169"/>
      <c r="B105" s="169"/>
      <c r="C105" s="169"/>
      <c r="D105" s="169"/>
      <c r="E105" s="169"/>
      <c r="F105" s="169"/>
      <c r="G105" s="183" t="s">
        <v>38</v>
      </c>
      <c r="H105" s="169"/>
      <c r="I105" s="183" t="s">
        <v>39</v>
      </c>
      <c r="K105" s="192" t="s">
        <v>38</v>
      </c>
      <c r="L105" s="191"/>
    </row>
    <row r="106" spans="1:12">
      <c r="A106" s="183" t="s">
        <v>4</v>
      </c>
      <c r="B106" s="183" t="s">
        <v>5</v>
      </c>
      <c r="C106" s="183" t="s">
        <v>40</v>
      </c>
      <c r="D106" s="184" t="s">
        <v>41</v>
      </c>
      <c r="E106" s="183" t="s">
        <v>42</v>
      </c>
      <c r="F106" s="183" t="s">
        <v>43</v>
      </c>
      <c r="G106" s="183" t="s">
        <v>44</v>
      </c>
      <c r="H106" s="183" t="s">
        <v>39</v>
      </c>
      <c r="I106" s="183" t="s">
        <v>45</v>
      </c>
      <c r="K106" s="192" t="s">
        <v>44</v>
      </c>
      <c r="L106" s="191"/>
    </row>
    <row r="107" spans="1:12">
      <c r="A107" s="185" t="s">
        <v>14</v>
      </c>
      <c r="B107" s="185" t="s">
        <v>15</v>
      </c>
      <c r="C107" s="185" t="s">
        <v>46</v>
      </c>
      <c r="D107" s="186">
        <v>9470</v>
      </c>
      <c r="E107" s="185" t="s">
        <v>47</v>
      </c>
      <c r="F107" s="187">
        <v>21908</v>
      </c>
      <c r="G107" s="190">
        <f ca="1">YEAR($C$103)-YEAR(F107)</f>
        <v>54</v>
      </c>
      <c r="H107" s="188">
        <v>25000</v>
      </c>
      <c r="I107" s="188">
        <f>H107*(100%+$C$104)</f>
        <v>25624.999999999996</v>
      </c>
      <c r="K107" s="193">
        <f ca="1">DATEDIF(F107,$C$103,"y")</f>
        <v>53</v>
      </c>
      <c r="L107" s="191"/>
    </row>
    <row r="108" spans="1:12">
      <c r="A108" s="185" t="s">
        <v>19</v>
      </c>
      <c r="B108" s="185" t="s">
        <v>20</v>
      </c>
      <c r="C108" s="185" t="s">
        <v>48</v>
      </c>
      <c r="D108" s="186">
        <v>9490</v>
      </c>
      <c r="E108" s="185" t="s">
        <v>49</v>
      </c>
      <c r="F108" s="187">
        <v>14053</v>
      </c>
      <c r="G108" s="190">
        <f t="shared" ref="G108:G114" ca="1" si="0">YEAR($C$103)-YEAR(F108)</f>
        <v>75</v>
      </c>
      <c r="H108" s="188">
        <v>55000</v>
      </c>
      <c r="I108" s="188">
        <f t="shared" ref="I108:I114" si="1">H108*(100%+$C$104)</f>
        <v>56374.999999999993</v>
      </c>
      <c r="K108" s="193">
        <f t="shared" ref="K108:K114" ca="1" si="2">DATEDIF(F108,$C$103,"y")</f>
        <v>75</v>
      </c>
      <c r="L108" s="191"/>
    </row>
    <row r="109" spans="1:12">
      <c r="A109" s="185" t="s">
        <v>28</v>
      </c>
      <c r="B109" s="185" t="s">
        <v>29</v>
      </c>
      <c r="C109" s="185" t="s">
        <v>50</v>
      </c>
      <c r="D109" s="186">
        <v>9466</v>
      </c>
      <c r="E109" s="185" t="s">
        <v>51</v>
      </c>
      <c r="F109" s="187">
        <v>16591</v>
      </c>
      <c r="G109" s="190">
        <f t="shared" ca="1" si="0"/>
        <v>68</v>
      </c>
      <c r="H109" s="188">
        <v>43000</v>
      </c>
      <c r="I109" s="188">
        <f t="shared" si="1"/>
        <v>44074.999999999993</v>
      </c>
      <c r="K109" s="193">
        <f t="shared" ca="1" si="2"/>
        <v>68</v>
      </c>
      <c r="L109" s="191"/>
    </row>
    <row r="110" spans="1:12">
      <c r="A110" s="185" t="s">
        <v>30</v>
      </c>
      <c r="B110" s="185" t="s">
        <v>31</v>
      </c>
      <c r="C110" s="185" t="s">
        <v>52</v>
      </c>
      <c r="D110" s="186">
        <v>9470</v>
      </c>
      <c r="E110" s="185" t="s">
        <v>47</v>
      </c>
      <c r="F110" s="187">
        <v>18627</v>
      </c>
      <c r="G110" s="190">
        <f t="shared" ca="1" si="0"/>
        <v>63</v>
      </c>
      <c r="H110" s="188">
        <v>30000</v>
      </c>
      <c r="I110" s="188">
        <f t="shared" si="1"/>
        <v>30749.999999999996</v>
      </c>
      <c r="K110" s="193">
        <f t="shared" ca="1" si="2"/>
        <v>62</v>
      </c>
      <c r="L110" s="191"/>
    </row>
    <row r="111" spans="1:12">
      <c r="A111" s="185" t="s">
        <v>16</v>
      </c>
      <c r="B111" s="185" t="s">
        <v>17</v>
      </c>
      <c r="C111" s="185" t="s">
        <v>53</v>
      </c>
      <c r="D111" s="186">
        <v>9495</v>
      </c>
      <c r="E111" s="185" t="s">
        <v>54</v>
      </c>
      <c r="F111" s="187">
        <v>20404</v>
      </c>
      <c r="G111" s="190">
        <f t="shared" ca="1" si="0"/>
        <v>58</v>
      </c>
      <c r="H111" s="188">
        <v>38000</v>
      </c>
      <c r="I111" s="188">
        <f t="shared" si="1"/>
        <v>38950</v>
      </c>
      <c r="K111" s="193">
        <f t="shared" ca="1" si="2"/>
        <v>58</v>
      </c>
      <c r="L111" s="191"/>
    </row>
    <row r="112" spans="1:12">
      <c r="A112" s="185" t="s">
        <v>26</v>
      </c>
      <c r="B112" s="185" t="s">
        <v>27</v>
      </c>
      <c r="C112" s="185" t="s">
        <v>55</v>
      </c>
      <c r="D112" s="186">
        <v>9466</v>
      </c>
      <c r="E112" s="185" t="s">
        <v>51</v>
      </c>
      <c r="F112" s="187">
        <v>23756</v>
      </c>
      <c r="G112" s="190">
        <f t="shared" ca="1" si="0"/>
        <v>48</v>
      </c>
      <c r="H112" s="188">
        <v>40000</v>
      </c>
      <c r="I112" s="188">
        <f t="shared" si="1"/>
        <v>41000</v>
      </c>
      <c r="K112" s="193">
        <f t="shared" ca="1" si="2"/>
        <v>48</v>
      </c>
      <c r="L112" s="191"/>
    </row>
    <row r="113" spans="1:12">
      <c r="A113" s="185" t="s">
        <v>10</v>
      </c>
      <c r="B113" s="185" t="s">
        <v>11</v>
      </c>
      <c r="C113" s="185" t="s">
        <v>56</v>
      </c>
      <c r="D113" s="186">
        <v>9473</v>
      </c>
      <c r="E113" s="185" t="s">
        <v>57</v>
      </c>
      <c r="F113" s="187">
        <v>19225</v>
      </c>
      <c r="G113" s="190">
        <f t="shared" ca="1" si="0"/>
        <v>61</v>
      </c>
      <c r="H113" s="188">
        <v>25000</v>
      </c>
      <c r="I113" s="188">
        <f t="shared" si="1"/>
        <v>25624.999999999996</v>
      </c>
      <c r="K113" s="193">
        <f t="shared" ca="1" si="2"/>
        <v>61</v>
      </c>
      <c r="L113" s="191"/>
    </row>
    <row r="114" spans="1:12">
      <c r="A114" s="185" t="s">
        <v>22</v>
      </c>
      <c r="B114" s="185" t="s">
        <v>23</v>
      </c>
      <c r="C114" s="185" t="s">
        <v>58</v>
      </c>
      <c r="D114" s="186">
        <v>9496</v>
      </c>
      <c r="E114" s="185" t="s">
        <v>59</v>
      </c>
      <c r="F114" s="187">
        <v>14308</v>
      </c>
      <c r="G114" s="190">
        <f t="shared" ca="1" si="0"/>
        <v>74</v>
      </c>
      <c r="H114" s="188">
        <v>25000</v>
      </c>
      <c r="I114" s="188">
        <f t="shared" si="1"/>
        <v>25624.999999999996</v>
      </c>
      <c r="K114" s="193">
        <f t="shared" ca="1" si="2"/>
        <v>74</v>
      </c>
      <c r="L114" s="191"/>
    </row>
  </sheetData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>
    <oddHeader>&amp;A</oddHeader>
    <oddFooter>Seite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8"/>
  <sheetViews>
    <sheetView workbookViewId="0"/>
  </sheetViews>
  <sheetFormatPr baseColWidth="10" defaultRowHeight="15.75"/>
  <cols>
    <col min="1" max="1" width="9" style="10" customWidth="1"/>
    <col min="2" max="2" width="17" style="10" customWidth="1"/>
    <col min="3" max="3" width="20.140625" style="10" customWidth="1"/>
    <col min="4" max="16384" width="11.42578125" style="10"/>
  </cols>
  <sheetData>
    <row r="1" spans="1:6" ht="21.75" customHeight="1">
      <c r="A1" s="33" t="s">
        <v>60</v>
      </c>
      <c r="B1" s="34" t="s">
        <v>61</v>
      </c>
      <c r="C1" s="34" t="s">
        <v>62</v>
      </c>
    </row>
    <row r="2" spans="1:6" s="38" customFormat="1" ht="20.25" customHeight="1">
      <c r="A2" s="35" t="s">
        <v>63</v>
      </c>
      <c r="B2" s="36">
        <v>3</v>
      </c>
      <c r="C2" s="37"/>
      <c r="F2" s="44" t="s">
        <v>150</v>
      </c>
    </row>
    <row r="3" spans="1:6" s="38" customFormat="1" ht="20.25" customHeight="1">
      <c r="A3" s="39" t="s">
        <v>64</v>
      </c>
      <c r="B3" s="40">
        <v>10</v>
      </c>
      <c r="C3" s="41"/>
    </row>
    <row r="4" spans="1:6" s="38" customFormat="1" ht="20.25" customHeight="1">
      <c r="A4" s="39" t="s">
        <v>65</v>
      </c>
      <c r="B4" s="40">
        <v>14</v>
      </c>
      <c r="C4" s="41"/>
    </row>
    <row r="5" spans="1:6" s="38" customFormat="1" ht="20.25" customHeight="1">
      <c r="A5" s="39" t="s">
        <v>66</v>
      </c>
      <c r="B5" s="40">
        <v>5</v>
      </c>
      <c r="C5" s="41"/>
    </row>
    <row r="6" spans="1:6" s="38" customFormat="1" ht="20.25" customHeight="1">
      <c r="A6" s="39" t="s">
        <v>67</v>
      </c>
      <c r="B6" s="40">
        <v>4</v>
      </c>
      <c r="C6" s="41"/>
    </row>
    <row r="7" spans="1:6" s="38" customFormat="1" ht="20.25" customHeight="1">
      <c r="A7" s="39" t="s">
        <v>68</v>
      </c>
      <c r="B7" s="40">
        <v>6</v>
      </c>
      <c r="C7" s="41"/>
    </row>
    <row r="8" spans="1:6" s="38" customFormat="1" ht="20.25" customHeight="1">
      <c r="A8" s="39" t="s">
        <v>69</v>
      </c>
      <c r="B8" s="40">
        <v>5</v>
      </c>
      <c r="C8" s="41"/>
    </row>
    <row r="9" spans="1:6" s="38" customFormat="1" ht="20.25" customHeight="1">
      <c r="A9" s="39" t="s">
        <v>70</v>
      </c>
      <c r="B9" s="40">
        <v>9</v>
      </c>
      <c r="C9" s="41"/>
    </row>
    <row r="10" spans="1:6" s="38" customFormat="1" ht="20.25" customHeight="1">
      <c r="A10" s="39" t="s">
        <v>71</v>
      </c>
      <c r="B10" s="40">
        <v>4</v>
      </c>
      <c r="C10" s="41"/>
    </row>
    <row r="11" spans="1:6" s="38" customFormat="1" ht="20.25" customHeight="1">
      <c r="A11" s="39" t="s">
        <v>72</v>
      </c>
      <c r="B11" s="40">
        <v>7</v>
      </c>
      <c r="C11" s="41"/>
    </row>
    <row r="12" spans="1:6" s="38" customFormat="1" ht="20.25" customHeight="1">
      <c r="A12" s="39" t="s">
        <v>73</v>
      </c>
      <c r="B12" s="40">
        <v>5</v>
      </c>
      <c r="C12" s="41"/>
    </row>
    <row r="13" spans="1:6" s="38" customFormat="1" ht="20.25" customHeight="1">
      <c r="A13" s="39" t="s">
        <v>74</v>
      </c>
      <c r="B13" s="40">
        <v>4</v>
      </c>
      <c r="C13" s="41"/>
    </row>
    <row r="14" spans="1:6" s="38" customFormat="1" ht="20.25" customHeight="1">
      <c r="A14" s="39" t="s">
        <v>75</v>
      </c>
      <c r="B14" s="40">
        <v>7</v>
      </c>
      <c r="C14" s="41"/>
    </row>
    <row r="15" spans="1:6" s="38" customFormat="1" ht="20.25" customHeight="1">
      <c r="A15" s="39" t="s">
        <v>76</v>
      </c>
      <c r="B15" s="40">
        <v>6</v>
      </c>
      <c r="C15" s="41"/>
    </row>
    <row r="16" spans="1:6" s="38" customFormat="1" ht="20.25" customHeight="1">
      <c r="A16" s="39" t="s">
        <v>77</v>
      </c>
      <c r="B16" s="40">
        <v>13</v>
      </c>
      <c r="C16" s="41"/>
    </row>
    <row r="17" spans="1:3" s="38" customFormat="1" ht="20.25" customHeight="1">
      <c r="A17" s="39" t="s">
        <v>78</v>
      </c>
      <c r="B17" s="40">
        <v>2</v>
      </c>
      <c r="C17" s="41"/>
    </row>
    <row r="18" spans="1:3" s="38" customFormat="1" ht="20.25" customHeight="1">
      <c r="A18" s="39" t="s">
        <v>79</v>
      </c>
      <c r="B18" s="40">
        <v>5</v>
      </c>
      <c r="C18" s="41"/>
    </row>
    <row r="19" spans="1:3" s="38" customFormat="1" ht="20.25" customHeight="1">
      <c r="A19" s="39" t="s">
        <v>80</v>
      </c>
      <c r="B19" s="40">
        <v>3</v>
      </c>
      <c r="C19" s="41"/>
    </row>
    <row r="20" spans="1:3" s="38" customFormat="1" ht="20.25" customHeight="1">
      <c r="A20" s="39" t="s">
        <v>81</v>
      </c>
      <c r="B20" s="40">
        <v>40</v>
      </c>
      <c r="C20" s="41"/>
    </row>
    <row r="21" spans="1:3" s="38" customFormat="1" ht="20.25" customHeight="1">
      <c r="A21" s="39" t="s">
        <v>82</v>
      </c>
      <c r="B21" s="40">
        <v>9</v>
      </c>
      <c r="C21" s="41"/>
    </row>
    <row r="22" spans="1:3" s="38" customFormat="1" ht="20.25" customHeight="1">
      <c r="A22" s="39" t="s">
        <v>83</v>
      </c>
      <c r="B22" s="40">
        <v>4</v>
      </c>
      <c r="C22" s="41"/>
    </row>
    <row r="23" spans="1:3" s="38" customFormat="1" ht="20.25" customHeight="1">
      <c r="A23" s="39" t="s">
        <v>84</v>
      </c>
      <c r="B23" s="40">
        <v>3</v>
      </c>
      <c r="C23" s="41"/>
    </row>
    <row r="24" spans="1:3" s="38" customFormat="1" ht="20.25" customHeight="1">
      <c r="A24" s="39" t="s">
        <v>85</v>
      </c>
      <c r="B24" s="40">
        <v>4</v>
      </c>
      <c r="C24" s="41"/>
    </row>
    <row r="25" spans="1:3" s="38" customFormat="1" ht="20.25" customHeight="1">
      <c r="A25" s="39" t="s">
        <v>86</v>
      </c>
      <c r="B25" s="40">
        <v>4</v>
      </c>
      <c r="C25" s="41"/>
    </row>
    <row r="26" spans="1:3" s="38" customFormat="1" ht="20.25" customHeight="1">
      <c r="A26" s="39" t="s">
        <v>87</v>
      </c>
      <c r="B26" s="40">
        <v>11</v>
      </c>
      <c r="C26" s="41"/>
    </row>
    <row r="100" spans="1:3">
      <c r="A100" s="169" t="s">
        <v>117</v>
      </c>
      <c r="B100" s="169"/>
      <c r="C100" s="169"/>
    </row>
    <row r="101" spans="1:3">
      <c r="A101" s="169"/>
      <c r="B101" s="169"/>
      <c r="C101" s="169"/>
    </row>
    <row r="102" spans="1:3">
      <c r="A102" s="169"/>
      <c r="B102" s="169"/>
      <c r="C102" s="169"/>
    </row>
    <row r="103" spans="1:3">
      <c r="A103" s="196" t="s">
        <v>60</v>
      </c>
      <c r="B103" s="197" t="s">
        <v>61</v>
      </c>
      <c r="C103" s="197" t="s">
        <v>62</v>
      </c>
    </row>
    <row r="104" spans="1:3">
      <c r="A104" s="198" t="s">
        <v>63</v>
      </c>
      <c r="B104" s="199">
        <v>3</v>
      </c>
      <c r="C104" s="200">
        <f>B104/SUM($B$104:$B$128)</f>
        <v>1.6042780748663103E-2</v>
      </c>
    </row>
    <row r="105" spans="1:3">
      <c r="A105" s="196" t="s">
        <v>64</v>
      </c>
      <c r="B105" s="197">
        <v>10</v>
      </c>
      <c r="C105" s="200">
        <f t="shared" ref="C105:C128" si="0">B105/SUM($B$104:$B$128)</f>
        <v>5.3475935828877004E-2</v>
      </c>
    </row>
    <row r="106" spans="1:3">
      <c r="A106" s="196" t="s">
        <v>65</v>
      </c>
      <c r="B106" s="197">
        <v>14</v>
      </c>
      <c r="C106" s="200">
        <f t="shared" si="0"/>
        <v>7.4866310160427801E-2</v>
      </c>
    </row>
    <row r="107" spans="1:3">
      <c r="A107" s="196" t="s">
        <v>66</v>
      </c>
      <c r="B107" s="197">
        <v>5</v>
      </c>
      <c r="C107" s="200">
        <f t="shared" si="0"/>
        <v>2.6737967914438502E-2</v>
      </c>
    </row>
    <row r="108" spans="1:3">
      <c r="A108" s="196" t="s">
        <v>67</v>
      </c>
      <c r="B108" s="197">
        <v>4</v>
      </c>
      <c r="C108" s="200">
        <f t="shared" si="0"/>
        <v>2.1390374331550801E-2</v>
      </c>
    </row>
    <row r="109" spans="1:3">
      <c r="A109" s="196" t="s">
        <v>68</v>
      </c>
      <c r="B109" s="197">
        <v>6</v>
      </c>
      <c r="C109" s="200">
        <f t="shared" si="0"/>
        <v>3.2085561497326207E-2</v>
      </c>
    </row>
    <row r="110" spans="1:3">
      <c r="A110" s="196" t="s">
        <v>69</v>
      </c>
      <c r="B110" s="197">
        <v>5</v>
      </c>
      <c r="C110" s="200">
        <f t="shared" si="0"/>
        <v>2.6737967914438502E-2</v>
      </c>
    </row>
    <row r="111" spans="1:3">
      <c r="A111" s="196" t="s">
        <v>70</v>
      </c>
      <c r="B111" s="197">
        <v>9</v>
      </c>
      <c r="C111" s="200">
        <f t="shared" si="0"/>
        <v>4.8128342245989303E-2</v>
      </c>
    </row>
    <row r="112" spans="1:3">
      <c r="A112" s="196" t="s">
        <v>71</v>
      </c>
      <c r="B112" s="197">
        <v>4</v>
      </c>
      <c r="C112" s="200">
        <f t="shared" si="0"/>
        <v>2.1390374331550801E-2</v>
      </c>
    </row>
    <row r="113" spans="1:3">
      <c r="A113" s="196" t="s">
        <v>72</v>
      </c>
      <c r="B113" s="197">
        <v>7</v>
      </c>
      <c r="C113" s="200">
        <f t="shared" si="0"/>
        <v>3.7433155080213901E-2</v>
      </c>
    </row>
    <row r="114" spans="1:3">
      <c r="A114" s="196" t="s">
        <v>73</v>
      </c>
      <c r="B114" s="197">
        <v>5</v>
      </c>
      <c r="C114" s="200">
        <f t="shared" si="0"/>
        <v>2.6737967914438502E-2</v>
      </c>
    </row>
    <row r="115" spans="1:3">
      <c r="A115" s="196" t="s">
        <v>74</v>
      </c>
      <c r="B115" s="197">
        <v>4</v>
      </c>
      <c r="C115" s="200">
        <f t="shared" si="0"/>
        <v>2.1390374331550801E-2</v>
      </c>
    </row>
    <row r="116" spans="1:3">
      <c r="A116" s="196" t="s">
        <v>75</v>
      </c>
      <c r="B116" s="197">
        <v>7</v>
      </c>
      <c r="C116" s="200">
        <f t="shared" si="0"/>
        <v>3.7433155080213901E-2</v>
      </c>
    </row>
    <row r="117" spans="1:3">
      <c r="A117" s="196" t="s">
        <v>76</v>
      </c>
      <c r="B117" s="197">
        <v>6</v>
      </c>
      <c r="C117" s="200">
        <f t="shared" si="0"/>
        <v>3.2085561497326207E-2</v>
      </c>
    </row>
    <row r="118" spans="1:3">
      <c r="A118" s="196" t="s">
        <v>77</v>
      </c>
      <c r="B118" s="197">
        <v>13</v>
      </c>
      <c r="C118" s="200">
        <f t="shared" si="0"/>
        <v>6.9518716577540107E-2</v>
      </c>
    </row>
    <row r="119" spans="1:3">
      <c r="A119" s="196" t="s">
        <v>78</v>
      </c>
      <c r="B119" s="197">
        <v>2</v>
      </c>
      <c r="C119" s="200">
        <f t="shared" si="0"/>
        <v>1.06951871657754E-2</v>
      </c>
    </row>
    <row r="120" spans="1:3">
      <c r="A120" s="196" t="s">
        <v>79</v>
      </c>
      <c r="B120" s="197">
        <v>5</v>
      </c>
      <c r="C120" s="200">
        <f t="shared" si="0"/>
        <v>2.6737967914438502E-2</v>
      </c>
    </row>
    <row r="121" spans="1:3">
      <c r="A121" s="196" t="s">
        <v>80</v>
      </c>
      <c r="B121" s="197">
        <v>3</v>
      </c>
      <c r="C121" s="200">
        <f t="shared" si="0"/>
        <v>1.6042780748663103E-2</v>
      </c>
    </row>
    <row r="122" spans="1:3">
      <c r="A122" s="196" t="s">
        <v>81</v>
      </c>
      <c r="B122" s="197">
        <v>40</v>
      </c>
      <c r="C122" s="200">
        <f t="shared" si="0"/>
        <v>0.21390374331550802</v>
      </c>
    </row>
    <row r="123" spans="1:3">
      <c r="A123" s="196" t="s">
        <v>82</v>
      </c>
      <c r="B123" s="197">
        <v>9</v>
      </c>
      <c r="C123" s="200">
        <f t="shared" si="0"/>
        <v>4.8128342245989303E-2</v>
      </c>
    </row>
    <row r="124" spans="1:3">
      <c r="A124" s="196" t="s">
        <v>83</v>
      </c>
      <c r="B124" s="197">
        <v>4</v>
      </c>
      <c r="C124" s="200">
        <f t="shared" si="0"/>
        <v>2.1390374331550801E-2</v>
      </c>
    </row>
    <row r="125" spans="1:3">
      <c r="A125" s="196" t="s">
        <v>84</v>
      </c>
      <c r="B125" s="197">
        <v>3</v>
      </c>
      <c r="C125" s="200">
        <f t="shared" si="0"/>
        <v>1.6042780748663103E-2</v>
      </c>
    </row>
    <row r="126" spans="1:3">
      <c r="A126" s="196" t="s">
        <v>85</v>
      </c>
      <c r="B126" s="197">
        <v>4</v>
      </c>
      <c r="C126" s="200">
        <f t="shared" si="0"/>
        <v>2.1390374331550801E-2</v>
      </c>
    </row>
    <row r="127" spans="1:3">
      <c r="A127" s="196" t="s">
        <v>86</v>
      </c>
      <c r="B127" s="197">
        <v>4</v>
      </c>
      <c r="C127" s="200">
        <f t="shared" si="0"/>
        <v>2.1390374331550801E-2</v>
      </c>
    </row>
    <row r="128" spans="1:3">
      <c r="A128" s="196" t="s">
        <v>87</v>
      </c>
      <c r="B128" s="197">
        <v>11</v>
      </c>
      <c r="C128" s="200">
        <f t="shared" si="0"/>
        <v>5.8823529411764705E-2</v>
      </c>
    </row>
  </sheetData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zoomScale="110" zoomScaleNormal="110" workbookViewId="0"/>
  </sheetViews>
  <sheetFormatPr baseColWidth="10" defaultRowHeight="15.75"/>
  <cols>
    <col min="1" max="1" width="27" style="12" customWidth="1"/>
    <col min="2" max="12" width="8" style="31" customWidth="1"/>
    <col min="13" max="16384" width="11.42578125" style="12"/>
  </cols>
  <sheetData>
    <row r="1" spans="1:12" ht="23.25">
      <c r="A1" s="114" t="s">
        <v>88</v>
      </c>
    </row>
    <row r="3" spans="1:12" ht="25.5" customHeight="1">
      <c r="A3" s="42" t="s">
        <v>89</v>
      </c>
      <c r="B3" s="42">
        <v>36</v>
      </c>
      <c r="C3" s="42">
        <v>37</v>
      </c>
      <c r="D3" s="42">
        <v>38</v>
      </c>
      <c r="E3" s="42">
        <v>39</v>
      </c>
      <c r="F3" s="42">
        <v>40</v>
      </c>
      <c r="G3" s="42">
        <v>41</v>
      </c>
      <c r="H3" s="42">
        <v>42</v>
      </c>
      <c r="I3" s="42">
        <v>43</v>
      </c>
      <c r="J3" s="42">
        <v>44</v>
      </c>
      <c r="K3" s="42">
        <v>45</v>
      </c>
      <c r="L3" s="42">
        <v>46</v>
      </c>
    </row>
    <row r="4" spans="1:12" s="38" customFormat="1" ht="18.75" customHeight="1">
      <c r="A4" s="43" t="s">
        <v>90</v>
      </c>
      <c r="B4" s="43">
        <v>0</v>
      </c>
      <c r="C4" s="43">
        <v>0</v>
      </c>
      <c r="D4" s="43">
        <v>1</v>
      </c>
      <c r="E4" s="43">
        <v>4</v>
      </c>
      <c r="F4" s="43">
        <v>6</v>
      </c>
      <c r="G4" s="43">
        <v>1</v>
      </c>
      <c r="H4" s="43">
        <v>1</v>
      </c>
      <c r="I4" s="43">
        <v>3</v>
      </c>
      <c r="J4" s="43">
        <v>1</v>
      </c>
      <c r="K4" s="43">
        <v>3</v>
      </c>
      <c r="L4" s="43">
        <v>0</v>
      </c>
    </row>
    <row r="5" spans="1:12" s="38" customFormat="1" ht="18.75" customHeight="1">
      <c r="A5" s="43" t="s">
        <v>91</v>
      </c>
      <c r="B5" s="43">
        <v>0</v>
      </c>
      <c r="C5" s="43">
        <v>0</v>
      </c>
      <c r="D5" s="43">
        <v>7</v>
      </c>
      <c r="E5" s="43">
        <v>2</v>
      </c>
      <c r="F5" s="43">
        <v>6</v>
      </c>
      <c r="G5" s="43">
        <v>2</v>
      </c>
      <c r="H5" s="43">
        <v>0</v>
      </c>
      <c r="I5" s="43">
        <v>4</v>
      </c>
      <c r="J5" s="43">
        <v>0</v>
      </c>
      <c r="K5" s="43">
        <v>0</v>
      </c>
      <c r="L5" s="43">
        <v>0</v>
      </c>
    </row>
    <row r="6" spans="1:12" s="38" customFormat="1" ht="18.75" customHeight="1">
      <c r="A6" s="43" t="s">
        <v>92</v>
      </c>
      <c r="B6" s="43">
        <v>0</v>
      </c>
      <c r="C6" s="43">
        <v>1</v>
      </c>
      <c r="D6" s="43">
        <v>6</v>
      </c>
      <c r="E6" s="43">
        <v>2</v>
      </c>
      <c r="F6" s="43">
        <v>3</v>
      </c>
      <c r="G6" s="43">
        <v>1</v>
      </c>
      <c r="H6" s="43">
        <v>0</v>
      </c>
      <c r="I6" s="43">
        <v>1</v>
      </c>
      <c r="J6" s="43">
        <v>3</v>
      </c>
      <c r="K6" s="43">
        <v>0</v>
      </c>
      <c r="L6" s="43">
        <v>0</v>
      </c>
    </row>
    <row r="7" spans="1:12" s="38" customFormat="1" ht="18.75" customHeight="1">
      <c r="A7" s="43" t="s">
        <v>93</v>
      </c>
      <c r="B7" s="43">
        <v>2</v>
      </c>
      <c r="C7" s="43">
        <v>0</v>
      </c>
      <c r="D7" s="43">
        <v>3</v>
      </c>
      <c r="E7" s="43">
        <v>7</v>
      </c>
      <c r="F7" s="43">
        <v>3</v>
      </c>
      <c r="G7" s="43">
        <v>3</v>
      </c>
      <c r="H7" s="43">
        <v>0</v>
      </c>
      <c r="I7" s="43">
        <v>2</v>
      </c>
      <c r="J7" s="43">
        <v>2</v>
      </c>
      <c r="K7" s="43">
        <v>1</v>
      </c>
      <c r="L7" s="43">
        <v>0</v>
      </c>
    </row>
    <row r="8" spans="1:12" s="38" customFormat="1" ht="18.75" customHeight="1">
      <c r="A8" s="43" t="s">
        <v>94</v>
      </c>
      <c r="B8" s="43">
        <v>0</v>
      </c>
      <c r="C8" s="43">
        <v>1</v>
      </c>
      <c r="D8" s="43">
        <v>2</v>
      </c>
      <c r="E8" s="43">
        <v>1</v>
      </c>
      <c r="F8" s="43">
        <v>2</v>
      </c>
      <c r="G8" s="43">
        <v>5</v>
      </c>
      <c r="H8" s="43">
        <v>2</v>
      </c>
      <c r="I8" s="43">
        <v>3</v>
      </c>
      <c r="J8" s="43">
        <v>1</v>
      </c>
      <c r="K8" s="43">
        <v>4</v>
      </c>
      <c r="L8" s="43">
        <v>0</v>
      </c>
    </row>
    <row r="9" spans="1:12" s="38" customFormat="1" ht="18.75" customHeight="1">
      <c r="A9" s="43" t="s">
        <v>95</v>
      </c>
      <c r="B9" s="43">
        <v>0</v>
      </c>
      <c r="C9" s="43">
        <v>3</v>
      </c>
      <c r="D9" s="43">
        <v>0</v>
      </c>
      <c r="E9" s="43">
        <v>4</v>
      </c>
      <c r="F9" s="43">
        <v>1</v>
      </c>
      <c r="G9" s="43">
        <v>1</v>
      </c>
      <c r="H9" s="43">
        <v>3</v>
      </c>
      <c r="I9" s="43">
        <v>8</v>
      </c>
      <c r="J9" s="43">
        <v>2</v>
      </c>
      <c r="K9" s="43">
        <v>0</v>
      </c>
      <c r="L9" s="43">
        <v>0</v>
      </c>
    </row>
    <row r="10" spans="1:12" s="38" customFormat="1" ht="18.75" customHeight="1">
      <c r="A10" s="43" t="s">
        <v>96</v>
      </c>
      <c r="B10" s="43">
        <v>1</v>
      </c>
      <c r="C10" s="43">
        <v>2</v>
      </c>
      <c r="D10" s="43">
        <v>1</v>
      </c>
      <c r="E10" s="43">
        <v>4</v>
      </c>
      <c r="F10" s="43">
        <v>1</v>
      </c>
      <c r="G10" s="43">
        <v>1</v>
      </c>
      <c r="H10" s="43">
        <v>3</v>
      </c>
      <c r="I10" s="43">
        <v>3</v>
      </c>
      <c r="J10" s="43">
        <v>3</v>
      </c>
      <c r="K10" s="43">
        <v>2</v>
      </c>
      <c r="L10" s="43">
        <v>0</v>
      </c>
    </row>
    <row r="11" spans="1:12" s="38" customFormat="1" ht="18.75" customHeight="1">
      <c r="A11" s="43" t="s">
        <v>97</v>
      </c>
      <c r="B11" s="43">
        <v>0</v>
      </c>
      <c r="C11" s="43">
        <v>0</v>
      </c>
      <c r="D11" s="43">
        <v>5</v>
      </c>
      <c r="E11" s="43">
        <v>3</v>
      </c>
      <c r="F11" s="43">
        <v>2</v>
      </c>
      <c r="G11" s="43">
        <v>3</v>
      </c>
      <c r="H11" s="43">
        <v>0</v>
      </c>
      <c r="I11" s="43">
        <v>2</v>
      </c>
      <c r="J11" s="43">
        <v>1</v>
      </c>
      <c r="K11" s="43">
        <v>0</v>
      </c>
      <c r="L11" s="43">
        <v>0</v>
      </c>
    </row>
    <row r="12" spans="1:12" s="38" customFormat="1" ht="18.75" customHeight="1">
      <c r="A12" s="43" t="s">
        <v>98</v>
      </c>
      <c r="B12" s="43">
        <v>0</v>
      </c>
      <c r="C12" s="43">
        <v>3</v>
      </c>
      <c r="D12" s="43">
        <v>8</v>
      </c>
      <c r="E12" s="43">
        <v>5</v>
      </c>
      <c r="F12" s="43">
        <v>1</v>
      </c>
      <c r="G12" s="43">
        <v>1</v>
      </c>
      <c r="H12" s="43">
        <v>1</v>
      </c>
      <c r="I12" s="43">
        <v>2</v>
      </c>
      <c r="J12" s="43">
        <v>1</v>
      </c>
      <c r="K12" s="43">
        <v>1</v>
      </c>
      <c r="L12" s="43">
        <v>0</v>
      </c>
    </row>
    <row r="13" spans="1:12" s="38" customFormat="1" ht="18.75" customHeight="1">
      <c r="A13" s="43" t="s">
        <v>99</v>
      </c>
      <c r="B13" s="43">
        <v>0</v>
      </c>
      <c r="C13" s="43">
        <v>1</v>
      </c>
      <c r="D13" s="43">
        <v>2</v>
      </c>
      <c r="E13" s="43">
        <v>2</v>
      </c>
      <c r="F13" s="43">
        <v>1</v>
      </c>
      <c r="G13" s="43">
        <v>0</v>
      </c>
      <c r="H13" s="43">
        <v>5</v>
      </c>
      <c r="I13" s="43">
        <v>7</v>
      </c>
      <c r="J13" s="43">
        <v>4</v>
      </c>
      <c r="K13" s="43">
        <v>0</v>
      </c>
      <c r="L13" s="43">
        <v>1</v>
      </c>
    </row>
    <row r="14" spans="1:12" s="38" customFormat="1" ht="18.75" customHeight="1">
      <c r="A14" s="43" t="s">
        <v>100</v>
      </c>
      <c r="B14" s="43">
        <v>1</v>
      </c>
      <c r="C14" s="43">
        <v>2</v>
      </c>
      <c r="D14" s="43">
        <v>1</v>
      </c>
      <c r="E14" s="43">
        <v>6</v>
      </c>
      <c r="F14" s="43">
        <v>0</v>
      </c>
      <c r="G14" s="43">
        <v>0</v>
      </c>
      <c r="H14" s="43">
        <v>4</v>
      </c>
      <c r="I14" s="43">
        <v>3</v>
      </c>
      <c r="J14" s="43">
        <v>0</v>
      </c>
      <c r="K14" s="43">
        <v>0</v>
      </c>
      <c r="L14" s="43">
        <v>0</v>
      </c>
    </row>
    <row r="15" spans="1:12" s="38" customFormat="1" ht="18.75" customHeight="1">
      <c r="A15" s="43" t="s">
        <v>101</v>
      </c>
      <c r="B15" s="43">
        <v>0</v>
      </c>
      <c r="C15" s="43">
        <v>2</v>
      </c>
      <c r="D15" s="43">
        <v>4</v>
      </c>
      <c r="E15" s="43">
        <v>2</v>
      </c>
      <c r="F15" s="43">
        <v>1</v>
      </c>
      <c r="G15" s="43">
        <v>1</v>
      </c>
      <c r="H15" s="43">
        <v>2</v>
      </c>
      <c r="I15" s="43">
        <v>2</v>
      </c>
      <c r="J15" s="43">
        <v>1</v>
      </c>
      <c r="K15" s="43">
        <v>0</v>
      </c>
      <c r="L15" s="43">
        <v>0</v>
      </c>
    </row>
    <row r="16" spans="1:12" s="38" customFormat="1" ht="18.75" customHeight="1">
      <c r="A16" s="43" t="s">
        <v>102</v>
      </c>
      <c r="B16" s="43">
        <v>0</v>
      </c>
      <c r="C16" s="43">
        <v>3</v>
      </c>
      <c r="D16" s="43">
        <v>4</v>
      </c>
      <c r="E16" s="43">
        <v>4</v>
      </c>
      <c r="F16" s="43">
        <v>2</v>
      </c>
      <c r="G16" s="43">
        <v>2</v>
      </c>
      <c r="H16" s="43">
        <v>3</v>
      </c>
      <c r="I16" s="43">
        <v>2</v>
      </c>
      <c r="J16" s="43">
        <v>1</v>
      </c>
      <c r="K16" s="43">
        <v>0</v>
      </c>
      <c r="L16" s="43">
        <v>0</v>
      </c>
    </row>
    <row r="17" spans="1:13" s="38" customFormat="1" ht="18.75" customHeight="1">
      <c r="A17" s="43" t="s">
        <v>103</v>
      </c>
      <c r="B17" s="43">
        <v>0</v>
      </c>
      <c r="C17" s="43">
        <v>1</v>
      </c>
      <c r="D17" s="43">
        <v>2</v>
      </c>
      <c r="E17" s="43">
        <v>1</v>
      </c>
      <c r="F17" s="43">
        <v>0</v>
      </c>
      <c r="G17" s="43">
        <v>3</v>
      </c>
      <c r="H17" s="43">
        <v>4</v>
      </c>
      <c r="I17" s="43">
        <v>3</v>
      </c>
      <c r="J17" s="43">
        <v>2</v>
      </c>
      <c r="K17" s="43">
        <v>2</v>
      </c>
      <c r="L17" s="43">
        <v>0</v>
      </c>
    </row>
    <row r="18" spans="1:13" s="38" customFormat="1" ht="18.75" customHeight="1">
      <c r="A18" s="43" t="s">
        <v>104</v>
      </c>
      <c r="B18" s="43">
        <v>0</v>
      </c>
      <c r="C18" s="43">
        <v>2</v>
      </c>
      <c r="D18" s="43">
        <v>3</v>
      </c>
      <c r="E18" s="43">
        <v>4</v>
      </c>
      <c r="F18" s="43">
        <v>3</v>
      </c>
      <c r="G18" s="43">
        <v>1</v>
      </c>
      <c r="H18" s="43">
        <v>2</v>
      </c>
      <c r="I18" s="43">
        <v>2</v>
      </c>
      <c r="J18" s="43">
        <v>3</v>
      </c>
      <c r="K18" s="43">
        <v>0</v>
      </c>
      <c r="L18" s="43">
        <v>0</v>
      </c>
    </row>
    <row r="20" spans="1:13" s="38" customFormat="1" ht="23.25" customHeight="1">
      <c r="A20" s="44" t="s">
        <v>105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1:13" s="38" customFormat="1" ht="23.25" customHeight="1">
      <c r="A21" s="44" t="s">
        <v>106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3" s="38" customFormat="1" ht="23.25" customHeight="1">
      <c r="A22" s="44" t="s">
        <v>107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4" spans="1:13" s="38" customFormat="1" ht="38.25" customHeight="1">
      <c r="A24" s="46" t="s">
        <v>108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47"/>
    </row>
    <row r="27" spans="1:13">
      <c r="B27" s="31" t="str">
        <f>IF(B24="","",IF(B24=SUM(B4:B18)/SUM($B$4:$L$18),"richtig",FALSE))</f>
        <v/>
      </c>
      <c r="C27" s="31" t="str">
        <f t="shared" ref="C27:L27" si="0">IF(C24="","",IF(C24=SUM(C4:C18)/SUM($B$4:$L$18),"richtig",FALSE))</f>
        <v/>
      </c>
      <c r="D27" s="31" t="str">
        <f t="shared" si="0"/>
        <v/>
      </c>
      <c r="E27" s="31" t="str">
        <f t="shared" si="0"/>
        <v/>
      </c>
      <c r="F27" s="31" t="str">
        <f t="shared" si="0"/>
        <v/>
      </c>
      <c r="G27" s="31" t="str">
        <f t="shared" si="0"/>
        <v/>
      </c>
      <c r="H27" s="31" t="str">
        <f t="shared" si="0"/>
        <v/>
      </c>
      <c r="I27" s="31" t="str">
        <f t="shared" si="0"/>
        <v/>
      </c>
      <c r="J27" s="31" t="str">
        <f t="shared" si="0"/>
        <v/>
      </c>
      <c r="K27" s="31" t="str">
        <f t="shared" si="0"/>
        <v/>
      </c>
      <c r="L27" s="31" t="str">
        <f t="shared" si="0"/>
        <v/>
      </c>
    </row>
    <row r="100" spans="1:12">
      <c r="A100" s="178" t="s">
        <v>117</v>
      </c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</row>
    <row r="101" spans="1:12">
      <c r="A101" s="168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</row>
    <row r="102" spans="1:12" ht="23.25">
      <c r="A102" s="202" t="s">
        <v>88</v>
      </c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</row>
    <row r="103" spans="1:12">
      <c r="A103" s="168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</row>
    <row r="104" spans="1:12">
      <c r="A104" s="203" t="s">
        <v>89</v>
      </c>
      <c r="B104" s="203">
        <v>36</v>
      </c>
      <c r="C104" s="203">
        <v>37</v>
      </c>
      <c r="D104" s="203">
        <v>38</v>
      </c>
      <c r="E104" s="203">
        <v>39</v>
      </c>
      <c r="F104" s="203">
        <v>40</v>
      </c>
      <c r="G104" s="203">
        <v>41</v>
      </c>
      <c r="H104" s="203">
        <v>42</v>
      </c>
      <c r="I104" s="203">
        <v>43</v>
      </c>
      <c r="J104" s="203">
        <v>44</v>
      </c>
      <c r="K104" s="203">
        <v>45</v>
      </c>
      <c r="L104" s="203">
        <v>46</v>
      </c>
    </row>
    <row r="105" spans="1:12">
      <c r="A105" s="204" t="s">
        <v>90</v>
      </c>
      <c r="B105" s="204">
        <v>0</v>
      </c>
      <c r="C105" s="204">
        <v>0</v>
      </c>
      <c r="D105" s="204">
        <v>1</v>
      </c>
      <c r="E105" s="204">
        <v>4</v>
      </c>
      <c r="F105" s="204">
        <v>6</v>
      </c>
      <c r="G105" s="204">
        <v>1</v>
      </c>
      <c r="H105" s="204">
        <v>1</v>
      </c>
      <c r="I105" s="204">
        <v>3</v>
      </c>
      <c r="J105" s="204">
        <v>1</v>
      </c>
      <c r="K105" s="204">
        <v>3</v>
      </c>
      <c r="L105" s="204">
        <v>0</v>
      </c>
    </row>
    <row r="106" spans="1:12">
      <c r="A106" s="204" t="s">
        <v>91</v>
      </c>
      <c r="B106" s="204">
        <v>0</v>
      </c>
      <c r="C106" s="204">
        <v>0</v>
      </c>
      <c r="D106" s="204">
        <v>7</v>
      </c>
      <c r="E106" s="204">
        <v>2</v>
      </c>
      <c r="F106" s="204">
        <v>6</v>
      </c>
      <c r="G106" s="204">
        <v>2</v>
      </c>
      <c r="H106" s="204">
        <v>0</v>
      </c>
      <c r="I106" s="204">
        <v>4</v>
      </c>
      <c r="J106" s="204">
        <v>0</v>
      </c>
      <c r="K106" s="204">
        <v>0</v>
      </c>
      <c r="L106" s="204">
        <v>0</v>
      </c>
    </row>
    <row r="107" spans="1:12">
      <c r="A107" s="204" t="s">
        <v>92</v>
      </c>
      <c r="B107" s="204">
        <v>0</v>
      </c>
      <c r="C107" s="204">
        <v>1</v>
      </c>
      <c r="D107" s="204">
        <v>6</v>
      </c>
      <c r="E107" s="204">
        <v>2</v>
      </c>
      <c r="F107" s="204">
        <v>3</v>
      </c>
      <c r="G107" s="204">
        <v>1</v>
      </c>
      <c r="H107" s="204">
        <v>0</v>
      </c>
      <c r="I107" s="204">
        <v>1</v>
      </c>
      <c r="J107" s="204">
        <v>3</v>
      </c>
      <c r="K107" s="204">
        <v>0</v>
      </c>
      <c r="L107" s="204">
        <v>0</v>
      </c>
    </row>
    <row r="108" spans="1:12">
      <c r="A108" s="204" t="s">
        <v>93</v>
      </c>
      <c r="B108" s="204">
        <v>2</v>
      </c>
      <c r="C108" s="204">
        <v>0</v>
      </c>
      <c r="D108" s="204">
        <v>3</v>
      </c>
      <c r="E108" s="204">
        <v>7</v>
      </c>
      <c r="F108" s="204">
        <v>3</v>
      </c>
      <c r="G108" s="204">
        <v>3</v>
      </c>
      <c r="H108" s="204">
        <v>0</v>
      </c>
      <c r="I108" s="204">
        <v>2</v>
      </c>
      <c r="J108" s="204">
        <v>2</v>
      </c>
      <c r="K108" s="204">
        <v>1</v>
      </c>
      <c r="L108" s="204">
        <v>0</v>
      </c>
    </row>
    <row r="109" spans="1:12">
      <c r="A109" s="204" t="s">
        <v>94</v>
      </c>
      <c r="B109" s="204">
        <v>0</v>
      </c>
      <c r="C109" s="204">
        <v>1</v>
      </c>
      <c r="D109" s="204">
        <v>2</v>
      </c>
      <c r="E109" s="204">
        <v>1</v>
      </c>
      <c r="F109" s="204">
        <v>2</v>
      </c>
      <c r="G109" s="204">
        <v>5</v>
      </c>
      <c r="H109" s="204">
        <v>2</v>
      </c>
      <c r="I109" s="204">
        <v>3</v>
      </c>
      <c r="J109" s="204">
        <v>1</v>
      </c>
      <c r="K109" s="204">
        <v>4</v>
      </c>
      <c r="L109" s="204">
        <v>0</v>
      </c>
    </row>
    <row r="110" spans="1:12">
      <c r="A110" s="204" t="s">
        <v>95</v>
      </c>
      <c r="B110" s="204">
        <v>0</v>
      </c>
      <c r="C110" s="204">
        <v>3</v>
      </c>
      <c r="D110" s="204">
        <v>0</v>
      </c>
      <c r="E110" s="204">
        <v>4</v>
      </c>
      <c r="F110" s="204">
        <v>1</v>
      </c>
      <c r="G110" s="204">
        <v>1</v>
      </c>
      <c r="H110" s="204">
        <v>3</v>
      </c>
      <c r="I110" s="204">
        <v>8</v>
      </c>
      <c r="J110" s="204">
        <v>2</v>
      </c>
      <c r="K110" s="204">
        <v>0</v>
      </c>
      <c r="L110" s="204">
        <v>0</v>
      </c>
    </row>
    <row r="111" spans="1:12">
      <c r="A111" s="204" t="s">
        <v>96</v>
      </c>
      <c r="B111" s="204">
        <v>1</v>
      </c>
      <c r="C111" s="204">
        <v>2</v>
      </c>
      <c r="D111" s="204">
        <v>1</v>
      </c>
      <c r="E111" s="204">
        <v>4</v>
      </c>
      <c r="F111" s="204">
        <v>1</v>
      </c>
      <c r="G111" s="204">
        <v>1</v>
      </c>
      <c r="H111" s="204">
        <v>3</v>
      </c>
      <c r="I111" s="204">
        <v>3</v>
      </c>
      <c r="J111" s="204">
        <v>3</v>
      </c>
      <c r="K111" s="204">
        <v>2</v>
      </c>
      <c r="L111" s="204">
        <v>0</v>
      </c>
    </row>
    <row r="112" spans="1:12">
      <c r="A112" s="204" t="s">
        <v>97</v>
      </c>
      <c r="B112" s="204">
        <v>0</v>
      </c>
      <c r="C112" s="204">
        <v>0</v>
      </c>
      <c r="D112" s="204">
        <v>5</v>
      </c>
      <c r="E112" s="204">
        <v>3</v>
      </c>
      <c r="F112" s="204">
        <v>2</v>
      </c>
      <c r="G112" s="204">
        <v>3</v>
      </c>
      <c r="H112" s="204">
        <v>0</v>
      </c>
      <c r="I112" s="204">
        <v>2</v>
      </c>
      <c r="J112" s="204">
        <v>1</v>
      </c>
      <c r="K112" s="204">
        <v>0</v>
      </c>
      <c r="L112" s="204">
        <v>0</v>
      </c>
    </row>
    <row r="113" spans="1:12">
      <c r="A113" s="204" t="s">
        <v>98</v>
      </c>
      <c r="B113" s="204">
        <v>0</v>
      </c>
      <c r="C113" s="204">
        <v>3</v>
      </c>
      <c r="D113" s="204">
        <v>8</v>
      </c>
      <c r="E113" s="204">
        <v>5</v>
      </c>
      <c r="F113" s="204">
        <v>1</v>
      </c>
      <c r="G113" s="204">
        <v>1</v>
      </c>
      <c r="H113" s="204">
        <v>1</v>
      </c>
      <c r="I113" s="204">
        <v>2</v>
      </c>
      <c r="J113" s="204">
        <v>1</v>
      </c>
      <c r="K113" s="204">
        <v>1</v>
      </c>
      <c r="L113" s="204">
        <v>0</v>
      </c>
    </row>
    <row r="114" spans="1:12">
      <c r="A114" s="204" t="s">
        <v>99</v>
      </c>
      <c r="B114" s="204">
        <v>0</v>
      </c>
      <c r="C114" s="204">
        <v>1</v>
      </c>
      <c r="D114" s="204">
        <v>2</v>
      </c>
      <c r="E114" s="204">
        <v>2</v>
      </c>
      <c r="F114" s="204">
        <v>1</v>
      </c>
      <c r="G114" s="204">
        <v>0</v>
      </c>
      <c r="H114" s="204">
        <v>5</v>
      </c>
      <c r="I114" s="204">
        <v>7</v>
      </c>
      <c r="J114" s="204">
        <v>4</v>
      </c>
      <c r="K114" s="204">
        <v>0</v>
      </c>
      <c r="L114" s="204">
        <v>1</v>
      </c>
    </row>
    <row r="115" spans="1:12">
      <c r="A115" s="204" t="s">
        <v>100</v>
      </c>
      <c r="B115" s="204">
        <v>1</v>
      </c>
      <c r="C115" s="204">
        <v>2</v>
      </c>
      <c r="D115" s="204">
        <v>1</v>
      </c>
      <c r="E115" s="204">
        <v>6</v>
      </c>
      <c r="F115" s="204">
        <v>0</v>
      </c>
      <c r="G115" s="204">
        <v>0</v>
      </c>
      <c r="H115" s="204">
        <v>4</v>
      </c>
      <c r="I115" s="204">
        <v>3</v>
      </c>
      <c r="J115" s="204">
        <v>0</v>
      </c>
      <c r="K115" s="204">
        <v>0</v>
      </c>
      <c r="L115" s="204">
        <v>0</v>
      </c>
    </row>
    <row r="116" spans="1:12">
      <c r="A116" s="204" t="s">
        <v>101</v>
      </c>
      <c r="B116" s="204">
        <v>0</v>
      </c>
      <c r="C116" s="204">
        <v>2</v>
      </c>
      <c r="D116" s="204">
        <v>4</v>
      </c>
      <c r="E116" s="204">
        <v>2</v>
      </c>
      <c r="F116" s="204">
        <v>1</v>
      </c>
      <c r="G116" s="204">
        <v>1</v>
      </c>
      <c r="H116" s="204">
        <v>2</v>
      </c>
      <c r="I116" s="204">
        <v>2</v>
      </c>
      <c r="J116" s="204">
        <v>1</v>
      </c>
      <c r="K116" s="204">
        <v>0</v>
      </c>
      <c r="L116" s="204">
        <v>0</v>
      </c>
    </row>
    <row r="117" spans="1:12">
      <c r="A117" s="204" t="s">
        <v>102</v>
      </c>
      <c r="B117" s="204">
        <v>0</v>
      </c>
      <c r="C117" s="204">
        <v>3</v>
      </c>
      <c r="D117" s="204">
        <v>4</v>
      </c>
      <c r="E117" s="204">
        <v>4</v>
      </c>
      <c r="F117" s="204">
        <v>2</v>
      </c>
      <c r="G117" s="204">
        <v>2</v>
      </c>
      <c r="H117" s="204">
        <v>3</v>
      </c>
      <c r="I117" s="204">
        <v>2</v>
      </c>
      <c r="J117" s="204">
        <v>1</v>
      </c>
      <c r="K117" s="204">
        <v>0</v>
      </c>
      <c r="L117" s="204">
        <v>0</v>
      </c>
    </row>
    <row r="118" spans="1:12">
      <c r="A118" s="204" t="s">
        <v>103</v>
      </c>
      <c r="B118" s="204">
        <v>0</v>
      </c>
      <c r="C118" s="204">
        <v>1</v>
      </c>
      <c r="D118" s="204">
        <v>2</v>
      </c>
      <c r="E118" s="204">
        <v>1</v>
      </c>
      <c r="F118" s="204">
        <v>0</v>
      </c>
      <c r="G118" s="204">
        <v>3</v>
      </c>
      <c r="H118" s="204">
        <v>4</v>
      </c>
      <c r="I118" s="204">
        <v>3</v>
      </c>
      <c r="J118" s="204">
        <v>2</v>
      </c>
      <c r="K118" s="204">
        <v>2</v>
      </c>
      <c r="L118" s="204">
        <v>0</v>
      </c>
    </row>
    <row r="119" spans="1:12">
      <c r="A119" s="204" t="s">
        <v>104</v>
      </c>
      <c r="B119" s="204">
        <v>0</v>
      </c>
      <c r="C119" s="204">
        <v>2</v>
      </c>
      <c r="D119" s="204">
        <v>3</v>
      </c>
      <c r="E119" s="204">
        <v>4</v>
      </c>
      <c r="F119" s="204">
        <v>3</v>
      </c>
      <c r="G119" s="204">
        <v>1</v>
      </c>
      <c r="H119" s="204">
        <v>2</v>
      </c>
      <c r="I119" s="204">
        <v>2</v>
      </c>
      <c r="J119" s="204">
        <v>3</v>
      </c>
      <c r="K119" s="204">
        <v>0</v>
      </c>
      <c r="L119" s="204">
        <v>0</v>
      </c>
    </row>
    <row r="120" spans="1:12">
      <c r="A120" s="168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</row>
    <row r="121" spans="1:12">
      <c r="A121" s="205" t="s">
        <v>105</v>
      </c>
      <c r="B121" s="206">
        <f>AVERAGE(B105:B120)</f>
        <v>0.26666666666666666</v>
      </c>
      <c r="C121" s="206">
        <f t="shared" ref="C121:L121" si="1">AVERAGE(C105:C120)</f>
        <v>1.4</v>
      </c>
      <c r="D121" s="206">
        <f t="shared" si="1"/>
        <v>3.2666666666666666</v>
      </c>
      <c r="E121" s="206">
        <f t="shared" si="1"/>
        <v>3.4</v>
      </c>
      <c r="F121" s="206">
        <f t="shared" si="1"/>
        <v>2.1333333333333333</v>
      </c>
      <c r="G121" s="206">
        <f t="shared" si="1"/>
        <v>1.6666666666666667</v>
      </c>
      <c r="H121" s="206">
        <f t="shared" si="1"/>
        <v>2</v>
      </c>
      <c r="I121" s="206">
        <f t="shared" si="1"/>
        <v>3.1333333333333333</v>
      </c>
      <c r="J121" s="206">
        <f t="shared" si="1"/>
        <v>1.6666666666666667</v>
      </c>
      <c r="K121" s="206">
        <f t="shared" si="1"/>
        <v>0.8666666666666667</v>
      </c>
      <c r="L121" s="206">
        <f t="shared" si="1"/>
        <v>6.6666666666666666E-2</v>
      </c>
    </row>
    <row r="122" spans="1:12">
      <c r="A122" s="205" t="s">
        <v>106</v>
      </c>
      <c r="B122" s="206">
        <f>MAX(B105:B119)</f>
        <v>2</v>
      </c>
      <c r="C122" s="206">
        <f t="shared" ref="C122:L122" si="2">MAX(C105:C119)</f>
        <v>3</v>
      </c>
      <c r="D122" s="206">
        <f t="shared" si="2"/>
        <v>8</v>
      </c>
      <c r="E122" s="206">
        <f t="shared" si="2"/>
        <v>7</v>
      </c>
      <c r="F122" s="206">
        <f t="shared" si="2"/>
        <v>6</v>
      </c>
      <c r="G122" s="206">
        <f t="shared" si="2"/>
        <v>5</v>
      </c>
      <c r="H122" s="206">
        <f t="shared" si="2"/>
        <v>5</v>
      </c>
      <c r="I122" s="206">
        <f t="shared" si="2"/>
        <v>8</v>
      </c>
      <c r="J122" s="206">
        <f t="shared" si="2"/>
        <v>4</v>
      </c>
      <c r="K122" s="206">
        <f t="shared" si="2"/>
        <v>4</v>
      </c>
      <c r="L122" s="206">
        <f t="shared" si="2"/>
        <v>1</v>
      </c>
    </row>
    <row r="123" spans="1:12">
      <c r="A123" s="205" t="s">
        <v>107</v>
      </c>
      <c r="B123" s="206">
        <f>MIN(B105:B119)</f>
        <v>0</v>
      </c>
      <c r="C123" s="206">
        <f t="shared" ref="C123:L123" si="3">MIN(C105:C119)</f>
        <v>0</v>
      </c>
      <c r="D123" s="206">
        <f t="shared" si="3"/>
        <v>0</v>
      </c>
      <c r="E123" s="206">
        <f t="shared" si="3"/>
        <v>1</v>
      </c>
      <c r="F123" s="206">
        <f t="shared" si="3"/>
        <v>0</v>
      </c>
      <c r="G123" s="206">
        <f t="shared" si="3"/>
        <v>0</v>
      </c>
      <c r="H123" s="206">
        <f t="shared" si="3"/>
        <v>0</v>
      </c>
      <c r="I123" s="206">
        <f t="shared" si="3"/>
        <v>1</v>
      </c>
      <c r="J123" s="206">
        <f t="shared" si="3"/>
        <v>0</v>
      </c>
      <c r="K123" s="206">
        <f t="shared" si="3"/>
        <v>0</v>
      </c>
      <c r="L123" s="206">
        <f t="shared" si="3"/>
        <v>0</v>
      </c>
    </row>
    <row r="124" spans="1:12">
      <c r="A124" s="168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</row>
    <row r="125" spans="1:12" ht="31.5">
      <c r="A125" s="207" t="s">
        <v>108</v>
      </c>
      <c r="B125" s="208">
        <f>SUM(B105:B119)/SUM($B$105:$L$119)</f>
        <v>1.3422818791946308E-2</v>
      </c>
      <c r="C125" s="208">
        <f t="shared" ref="C125:L125" si="4">SUM(C105:C119)/SUM($B$105:$L$119)</f>
        <v>7.0469798657718116E-2</v>
      </c>
      <c r="D125" s="208">
        <f t="shared" si="4"/>
        <v>0.16442953020134229</v>
      </c>
      <c r="E125" s="208">
        <f t="shared" si="4"/>
        <v>0.17114093959731544</v>
      </c>
      <c r="F125" s="208">
        <f t="shared" si="4"/>
        <v>0.10738255033557047</v>
      </c>
      <c r="G125" s="208">
        <f t="shared" si="4"/>
        <v>8.3892617449664433E-2</v>
      </c>
      <c r="H125" s="208">
        <f t="shared" si="4"/>
        <v>0.10067114093959731</v>
      </c>
      <c r="I125" s="208">
        <f t="shared" si="4"/>
        <v>0.15771812080536912</v>
      </c>
      <c r="J125" s="208">
        <f t="shared" si="4"/>
        <v>8.3892617449664433E-2</v>
      </c>
      <c r="K125" s="208">
        <f t="shared" si="4"/>
        <v>4.3624161073825503E-2</v>
      </c>
      <c r="L125" s="208">
        <f t="shared" si="4"/>
        <v>3.3557046979865771E-3</v>
      </c>
    </row>
  </sheetData>
  <conditionalFormatting sqref="B27:L27">
    <cfRule type="cellIs" dxfId="0" priority="1" operator="equal">
      <formula>"richtig"</formula>
    </cfRule>
  </conditionalFormatting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  <ignoredErrors>
    <ignoredError sqref="B27:L27 B121:L1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0"/>
  <sheetViews>
    <sheetView zoomScale="120" zoomScaleNormal="120" workbookViewId="0"/>
  </sheetViews>
  <sheetFormatPr baseColWidth="10" defaultRowHeight="15"/>
  <cols>
    <col min="1" max="1" width="17.42578125" style="50" customWidth="1"/>
    <col min="2" max="2" width="10.28515625" style="50" customWidth="1"/>
    <col min="3" max="3" width="10.7109375" style="50" customWidth="1"/>
    <col min="4" max="4" width="7.7109375" style="50" customWidth="1"/>
    <col min="5" max="5" width="2.140625" style="50" bestFit="1" customWidth="1"/>
    <col min="6" max="7" width="7.7109375" style="50" customWidth="1"/>
    <col min="8" max="8" width="2.140625" style="50" bestFit="1" customWidth="1"/>
    <col min="9" max="10" width="7.7109375" style="50" customWidth="1"/>
    <col min="11" max="11" width="2.140625" style="50" bestFit="1" customWidth="1"/>
    <col min="12" max="12" width="7.7109375" style="50" customWidth="1"/>
    <col min="13" max="13" width="2.140625" style="50" bestFit="1" customWidth="1"/>
    <col min="14" max="14" width="7.7109375" style="50" customWidth="1"/>
    <col min="15" max="16384" width="11.42578125" style="50"/>
  </cols>
  <sheetData>
    <row r="1" spans="1:14" ht="24" customHeight="1">
      <c r="A1" s="166" t="s">
        <v>155</v>
      </c>
      <c r="B1" s="164" t="s">
        <v>156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ht="18.75">
      <c r="A2" s="166" t="s">
        <v>158</v>
      </c>
      <c r="B2" s="164" t="s">
        <v>162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24.75" customHeight="1">
      <c r="A3" s="166"/>
      <c r="B3" s="164" t="s">
        <v>163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ht="18.75">
      <c r="A4" s="166" t="s">
        <v>154</v>
      </c>
      <c r="B4" s="164" t="s">
        <v>160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ht="15.75">
      <c r="A5" s="167"/>
      <c r="B5" s="165" t="s">
        <v>159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ht="15.75">
      <c r="A6" s="167"/>
      <c r="B6" s="165" t="s">
        <v>161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8" spans="1:14" ht="23.25">
      <c r="A8" s="99" t="s">
        <v>109</v>
      </c>
      <c r="B8" s="48"/>
      <c r="C8" s="53"/>
      <c r="D8" s="49"/>
      <c r="E8" s="49"/>
      <c r="F8" s="49"/>
      <c r="G8" s="49"/>
      <c r="H8" s="49"/>
      <c r="I8" s="49"/>
      <c r="J8" s="49"/>
      <c r="K8" s="49"/>
      <c r="N8" s="58" t="s">
        <v>157</v>
      </c>
    </row>
    <row r="9" spans="1:14">
      <c r="A9" s="59"/>
      <c r="B9" s="48"/>
      <c r="C9" s="53"/>
      <c r="D9" s="49"/>
      <c r="E9" s="49"/>
      <c r="F9" s="49"/>
      <c r="G9" s="49"/>
      <c r="H9" s="49"/>
      <c r="I9" s="49"/>
      <c r="J9" s="49"/>
      <c r="K9" s="49"/>
      <c r="L9" s="58"/>
    </row>
    <row r="10" spans="1:14" ht="20.100000000000001" customHeight="1">
      <c r="A10" s="51"/>
      <c r="B10" s="52"/>
      <c r="C10" s="52"/>
      <c r="D10" s="142" t="s">
        <v>124</v>
      </c>
      <c r="E10" s="143"/>
      <c r="F10" s="144"/>
      <c r="G10" s="145" t="s">
        <v>125</v>
      </c>
      <c r="H10" s="146"/>
      <c r="I10" s="147"/>
      <c r="J10" s="148" t="s">
        <v>126</v>
      </c>
      <c r="K10" s="149"/>
      <c r="L10" s="150"/>
      <c r="M10" s="151" t="s">
        <v>128</v>
      </c>
      <c r="N10" s="152"/>
    </row>
    <row r="11" spans="1:14" s="54" customFormat="1" ht="20.100000000000001" customHeight="1">
      <c r="A11" s="55"/>
      <c r="B11" s="60" t="s">
        <v>110</v>
      </c>
      <c r="C11" s="57"/>
      <c r="D11" s="153">
        <v>0.7</v>
      </c>
      <c r="E11" s="154"/>
      <c r="F11" s="155">
        <v>0.85</v>
      </c>
      <c r="G11" s="156">
        <v>0.85</v>
      </c>
      <c r="H11" s="157"/>
      <c r="I11" s="158">
        <v>0.95</v>
      </c>
      <c r="J11" s="159">
        <v>0.95</v>
      </c>
      <c r="K11" s="160"/>
      <c r="L11" s="161">
        <v>1.05</v>
      </c>
      <c r="M11" s="162"/>
      <c r="N11" s="163">
        <v>1.05</v>
      </c>
    </row>
    <row r="12" spans="1:14" s="54" customFormat="1" ht="20.100000000000001" customHeight="1">
      <c r="A12" s="55" t="s">
        <v>111</v>
      </c>
      <c r="B12" s="56">
        <v>180</v>
      </c>
      <c r="C12" s="57"/>
      <c r="D12" s="135"/>
      <c r="E12" s="98" t="s">
        <v>127</v>
      </c>
      <c r="F12" s="136"/>
      <c r="G12" s="137"/>
      <c r="H12" s="97" t="s">
        <v>127</v>
      </c>
      <c r="I12" s="138"/>
      <c r="J12" s="139"/>
      <c r="K12" s="96" t="s">
        <v>127</v>
      </c>
      <c r="L12" s="140"/>
      <c r="M12" s="95" t="s">
        <v>129</v>
      </c>
      <c r="N12" s="141"/>
    </row>
    <row r="13" spans="1:14" s="54" customFormat="1" ht="20.100000000000001" customHeight="1">
      <c r="A13" s="55" t="s">
        <v>112</v>
      </c>
      <c r="B13" s="56">
        <v>178</v>
      </c>
      <c r="C13" s="57"/>
      <c r="D13" s="135"/>
      <c r="E13" s="98" t="s">
        <v>127</v>
      </c>
      <c r="F13" s="136"/>
      <c r="G13" s="137"/>
      <c r="H13" s="97" t="s">
        <v>127</v>
      </c>
      <c r="I13" s="138"/>
      <c r="J13" s="139"/>
      <c r="K13" s="96" t="s">
        <v>127</v>
      </c>
      <c r="L13" s="140"/>
      <c r="M13" s="95" t="s">
        <v>129</v>
      </c>
      <c r="N13" s="141"/>
    </row>
    <row r="14" spans="1:14" s="54" customFormat="1" ht="20.100000000000001" customHeight="1">
      <c r="A14" s="55" t="s">
        <v>113</v>
      </c>
      <c r="B14" s="56">
        <v>179</v>
      </c>
      <c r="C14" s="57"/>
      <c r="D14" s="135"/>
      <c r="E14" s="98" t="s">
        <v>127</v>
      </c>
      <c r="F14" s="136"/>
      <c r="G14" s="137"/>
      <c r="H14" s="97" t="s">
        <v>127</v>
      </c>
      <c r="I14" s="138"/>
      <c r="J14" s="139"/>
      <c r="K14" s="96" t="s">
        <v>127</v>
      </c>
      <c r="L14" s="140"/>
      <c r="M14" s="95" t="s">
        <v>129</v>
      </c>
      <c r="N14" s="141"/>
    </row>
    <row r="15" spans="1:14" s="54" customFormat="1" ht="20.100000000000001" customHeight="1">
      <c r="A15" s="55" t="s">
        <v>114</v>
      </c>
      <c r="B15" s="56">
        <v>196</v>
      </c>
      <c r="C15" s="57"/>
      <c r="D15" s="135"/>
      <c r="E15" s="98" t="s">
        <v>127</v>
      </c>
      <c r="F15" s="136"/>
      <c r="G15" s="137"/>
      <c r="H15" s="97" t="s">
        <v>127</v>
      </c>
      <c r="I15" s="138"/>
      <c r="J15" s="139"/>
      <c r="K15" s="96" t="s">
        <v>127</v>
      </c>
      <c r="L15" s="140"/>
      <c r="M15" s="95" t="s">
        <v>129</v>
      </c>
      <c r="N15" s="141"/>
    </row>
    <row r="16" spans="1:14" s="54" customFormat="1" ht="20.100000000000001" customHeight="1">
      <c r="A16" s="55" t="s">
        <v>115</v>
      </c>
      <c r="B16" s="56">
        <v>182</v>
      </c>
      <c r="C16" s="57"/>
      <c r="D16" s="135"/>
      <c r="E16" s="98" t="s">
        <v>127</v>
      </c>
      <c r="F16" s="136"/>
      <c r="G16" s="137"/>
      <c r="H16" s="97" t="s">
        <v>127</v>
      </c>
      <c r="I16" s="138"/>
      <c r="J16" s="139"/>
      <c r="K16" s="96" t="s">
        <v>127</v>
      </c>
      <c r="L16" s="140"/>
      <c r="M16" s="95" t="s">
        <v>129</v>
      </c>
      <c r="N16" s="141"/>
    </row>
    <row r="17" spans="1:14" s="54" customFormat="1" ht="20.100000000000001" customHeight="1">
      <c r="A17" s="55" t="s">
        <v>116</v>
      </c>
      <c r="B17" s="56">
        <v>183</v>
      </c>
      <c r="C17" s="57"/>
      <c r="D17" s="135"/>
      <c r="E17" s="98" t="s">
        <v>127</v>
      </c>
      <c r="F17" s="136"/>
      <c r="G17" s="137"/>
      <c r="H17" s="97" t="s">
        <v>127</v>
      </c>
      <c r="I17" s="138"/>
      <c r="J17" s="139"/>
      <c r="K17" s="96" t="s">
        <v>127</v>
      </c>
      <c r="L17" s="140"/>
      <c r="M17" s="95" t="s">
        <v>129</v>
      </c>
      <c r="N17" s="141"/>
    </row>
    <row r="100" spans="1:14" ht="25.5" customHeight="1">
      <c r="A100" s="61" t="s">
        <v>117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23.25">
      <c r="A101" s="100" t="s">
        <v>109</v>
      </c>
      <c r="B101" s="64"/>
      <c r="C101" s="65"/>
      <c r="D101" s="66"/>
      <c r="E101" s="66"/>
      <c r="F101" s="66"/>
      <c r="G101" s="66"/>
      <c r="H101" s="66"/>
      <c r="I101" s="66"/>
      <c r="J101" s="66"/>
      <c r="K101" s="66"/>
      <c r="L101" s="62"/>
      <c r="M101" s="62"/>
      <c r="N101" s="67" t="s">
        <v>157</v>
      </c>
    </row>
    <row r="102" spans="1:14" s="54" customFormat="1">
      <c r="A102" s="63"/>
      <c r="B102" s="64"/>
      <c r="C102" s="65"/>
      <c r="D102" s="66"/>
      <c r="E102" s="66"/>
      <c r="F102" s="66"/>
      <c r="G102" s="66"/>
      <c r="H102" s="66"/>
      <c r="I102" s="66"/>
      <c r="J102" s="66"/>
      <c r="K102" s="66"/>
      <c r="L102" s="67"/>
      <c r="M102" s="62"/>
      <c r="N102" s="62"/>
    </row>
    <row r="103" spans="1:14" s="54" customFormat="1" ht="20.100000000000001" customHeight="1">
      <c r="A103" s="68"/>
      <c r="B103" s="62"/>
      <c r="C103" s="62"/>
      <c r="D103" s="120" t="s">
        <v>124</v>
      </c>
      <c r="E103" s="121"/>
      <c r="F103" s="122"/>
      <c r="G103" s="123" t="s">
        <v>125</v>
      </c>
      <c r="H103" s="124"/>
      <c r="I103" s="125"/>
      <c r="J103" s="126" t="s">
        <v>126</v>
      </c>
      <c r="K103" s="127"/>
      <c r="L103" s="128"/>
      <c r="M103" s="129" t="s">
        <v>128</v>
      </c>
      <c r="N103" s="130"/>
    </row>
    <row r="104" spans="1:14" s="54" customFormat="1" ht="20.100000000000001" customHeight="1">
      <c r="A104" s="69"/>
      <c r="B104" s="70" t="s">
        <v>110</v>
      </c>
      <c r="C104" s="71"/>
      <c r="D104" s="73">
        <v>0.7</v>
      </c>
      <c r="E104" s="74"/>
      <c r="F104" s="75">
        <v>0.85</v>
      </c>
      <c r="G104" s="76">
        <v>0.85</v>
      </c>
      <c r="H104" s="77"/>
      <c r="I104" s="78">
        <v>0.95</v>
      </c>
      <c r="J104" s="79">
        <v>0.95</v>
      </c>
      <c r="K104" s="80"/>
      <c r="L104" s="81">
        <v>1.05</v>
      </c>
      <c r="M104" s="91"/>
      <c r="N104" s="92">
        <v>1.05</v>
      </c>
    </row>
    <row r="105" spans="1:14" s="54" customFormat="1" ht="20.100000000000001" customHeight="1">
      <c r="A105" s="69" t="s">
        <v>111</v>
      </c>
      <c r="B105" s="72">
        <v>180</v>
      </c>
      <c r="C105" s="71"/>
      <c r="D105" s="82">
        <f>D$104*$B105</f>
        <v>125.99999999999999</v>
      </c>
      <c r="E105" s="83" t="s">
        <v>127</v>
      </c>
      <c r="F105" s="84">
        <f t="shared" ref="F105:G110" si="0">F$104*$B105</f>
        <v>153</v>
      </c>
      <c r="G105" s="85">
        <f t="shared" si="0"/>
        <v>153</v>
      </c>
      <c r="H105" s="86" t="s">
        <v>127</v>
      </c>
      <c r="I105" s="87">
        <f t="shared" ref="I105:J110" si="1">I$104*$B105</f>
        <v>171</v>
      </c>
      <c r="J105" s="88">
        <f t="shared" si="1"/>
        <v>171</v>
      </c>
      <c r="K105" s="89" t="s">
        <v>127</v>
      </c>
      <c r="L105" s="90">
        <f t="shared" ref="L105:L110" si="2">L$104*$B105</f>
        <v>189</v>
      </c>
      <c r="M105" s="93" t="s">
        <v>129</v>
      </c>
      <c r="N105" s="94">
        <f t="shared" ref="N105:N110" si="3">N$104*$B105</f>
        <v>189</v>
      </c>
    </row>
    <row r="106" spans="1:14" s="54" customFormat="1" ht="20.100000000000001" customHeight="1">
      <c r="A106" s="69" t="s">
        <v>112</v>
      </c>
      <c r="B106" s="72">
        <v>178</v>
      </c>
      <c r="C106" s="71"/>
      <c r="D106" s="82">
        <f t="shared" ref="D106:D110" si="4">D$104*$B106</f>
        <v>124.6</v>
      </c>
      <c r="E106" s="83" t="s">
        <v>127</v>
      </c>
      <c r="F106" s="84">
        <f t="shared" si="0"/>
        <v>151.29999999999998</v>
      </c>
      <c r="G106" s="85">
        <f t="shared" si="0"/>
        <v>151.29999999999998</v>
      </c>
      <c r="H106" s="86" t="s">
        <v>127</v>
      </c>
      <c r="I106" s="87">
        <f t="shared" si="1"/>
        <v>169.1</v>
      </c>
      <c r="J106" s="88">
        <f t="shared" si="1"/>
        <v>169.1</v>
      </c>
      <c r="K106" s="89" t="s">
        <v>127</v>
      </c>
      <c r="L106" s="90">
        <f t="shared" si="2"/>
        <v>186.9</v>
      </c>
      <c r="M106" s="93" t="s">
        <v>129</v>
      </c>
      <c r="N106" s="94">
        <f t="shared" si="3"/>
        <v>186.9</v>
      </c>
    </row>
    <row r="107" spans="1:14" s="54" customFormat="1" ht="20.100000000000001" customHeight="1">
      <c r="A107" s="69" t="s">
        <v>113</v>
      </c>
      <c r="B107" s="72">
        <v>179</v>
      </c>
      <c r="C107" s="71"/>
      <c r="D107" s="82">
        <f t="shared" si="4"/>
        <v>125.3</v>
      </c>
      <c r="E107" s="83" t="s">
        <v>127</v>
      </c>
      <c r="F107" s="84">
        <f t="shared" si="0"/>
        <v>152.15</v>
      </c>
      <c r="G107" s="85">
        <f t="shared" si="0"/>
        <v>152.15</v>
      </c>
      <c r="H107" s="86" t="s">
        <v>127</v>
      </c>
      <c r="I107" s="87">
        <f t="shared" si="1"/>
        <v>170.04999999999998</v>
      </c>
      <c r="J107" s="88">
        <f t="shared" si="1"/>
        <v>170.04999999999998</v>
      </c>
      <c r="K107" s="89" t="s">
        <v>127</v>
      </c>
      <c r="L107" s="90">
        <f t="shared" si="2"/>
        <v>187.95000000000002</v>
      </c>
      <c r="M107" s="93" t="s">
        <v>129</v>
      </c>
      <c r="N107" s="94">
        <f t="shared" si="3"/>
        <v>187.95000000000002</v>
      </c>
    </row>
    <row r="108" spans="1:14" s="54" customFormat="1" ht="20.100000000000001" customHeight="1">
      <c r="A108" s="69" t="s">
        <v>114</v>
      </c>
      <c r="B108" s="72">
        <v>196</v>
      </c>
      <c r="C108" s="71"/>
      <c r="D108" s="82">
        <f t="shared" si="4"/>
        <v>137.19999999999999</v>
      </c>
      <c r="E108" s="83" t="s">
        <v>127</v>
      </c>
      <c r="F108" s="84">
        <f t="shared" si="0"/>
        <v>166.6</v>
      </c>
      <c r="G108" s="85">
        <f t="shared" si="0"/>
        <v>166.6</v>
      </c>
      <c r="H108" s="86" t="s">
        <v>127</v>
      </c>
      <c r="I108" s="87">
        <f t="shared" si="1"/>
        <v>186.2</v>
      </c>
      <c r="J108" s="88">
        <f t="shared" si="1"/>
        <v>186.2</v>
      </c>
      <c r="K108" s="89" t="s">
        <v>127</v>
      </c>
      <c r="L108" s="90">
        <f t="shared" si="2"/>
        <v>205.8</v>
      </c>
      <c r="M108" s="93" t="s">
        <v>129</v>
      </c>
      <c r="N108" s="94">
        <f t="shared" si="3"/>
        <v>205.8</v>
      </c>
    </row>
    <row r="109" spans="1:14" s="54" customFormat="1" ht="20.100000000000001" customHeight="1">
      <c r="A109" s="69" t="s">
        <v>115</v>
      </c>
      <c r="B109" s="72">
        <v>182</v>
      </c>
      <c r="C109" s="71"/>
      <c r="D109" s="82">
        <f t="shared" si="4"/>
        <v>127.39999999999999</v>
      </c>
      <c r="E109" s="83" t="s">
        <v>127</v>
      </c>
      <c r="F109" s="84">
        <f t="shared" si="0"/>
        <v>154.69999999999999</v>
      </c>
      <c r="G109" s="85">
        <f t="shared" si="0"/>
        <v>154.69999999999999</v>
      </c>
      <c r="H109" s="86" t="s">
        <v>127</v>
      </c>
      <c r="I109" s="87">
        <f t="shared" si="1"/>
        <v>172.9</v>
      </c>
      <c r="J109" s="88">
        <f t="shared" si="1"/>
        <v>172.9</v>
      </c>
      <c r="K109" s="89" t="s">
        <v>127</v>
      </c>
      <c r="L109" s="90">
        <f t="shared" si="2"/>
        <v>191.1</v>
      </c>
      <c r="M109" s="93" t="s">
        <v>129</v>
      </c>
      <c r="N109" s="94">
        <f t="shared" si="3"/>
        <v>191.1</v>
      </c>
    </row>
    <row r="110" spans="1:14">
      <c r="A110" s="69" t="s">
        <v>116</v>
      </c>
      <c r="B110" s="72">
        <v>183</v>
      </c>
      <c r="C110" s="71"/>
      <c r="D110" s="82">
        <f t="shared" si="4"/>
        <v>128.1</v>
      </c>
      <c r="E110" s="83" t="s">
        <v>127</v>
      </c>
      <c r="F110" s="84">
        <f t="shared" si="0"/>
        <v>155.54999999999998</v>
      </c>
      <c r="G110" s="85">
        <f t="shared" si="0"/>
        <v>155.54999999999998</v>
      </c>
      <c r="H110" s="86" t="s">
        <v>127</v>
      </c>
      <c r="I110" s="87">
        <f t="shared" si="1"/>
        <v>173.85</v>
      </c>
      <c r="J110" s="88">
        <f t="shared" si="1"/>
        <v>173.85</v>
      </c>
      <c r="K110" s="89" t="s">
        <v>127</v>
      </c>
      <c r="L110" s="90">
        <f t="shared" si="2"/>
        <v>192.15</v>
      </c>
      <c r="M110" s="93" t="s">
        <v>129</v>
      </c>
      <c r="N110" s="94">
        <f t="shared" si="3"/>
        <v>192.15</v>
      </c>
    </row>
  </sheetData>
  <mergeCells count="8">
    <mergeCell ref="M10:N10"/>
    <mergeCell ref="D103:F103"/>
    <mergeCell ref="G103:I103"/>
    <mergeCell ref="J103:L103"/>
    <mergeCell ref="M103:N103"/>
    <mergeCell ref="D10:F10"/>
    <mergeCell ref="G10:I10"/>
    <mergeCell ref="J10:L10"/>
  </mergeCells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zoomScale="120" zoomScaleNormal="120" workbookViewId="0"/>
  </sheetViews>
  <sheetFormatPr baseColWidth="10" defaultColWidth="4.28515625" defaultRowHeight="15.75"/>
  <cols>
    <col min="1" max="11" width="10.7109375" style="31" customWidth="1"/>
    <col min="12" max="16384" width="4.28515625" style="31"/>
  </cols>
  <sheetData>
    <row r="1" spans="1:11">
      <c r="A1" s="131" t="s">
        <v>154</v>
      </c>
      <c r="B1" s="132" t="s">
        <v>152</v>
      </c>
      <c r="C1" s="133"/>
      <c r="D1" s="133"/>
      <c r="E1" s="133"/>
      <c r="F1" s="133"/>
      <c r="G1" s="133"/>
      <c r="H1" s="133"/>
      <c r="I1" s="133"/>
      <c r="J1" s="133"/>
      <c r="K1" s="133"/>
    </row>
    <row r="2" spans="1:11">
      <c r="A2" s="134"/>
      <c r="B2" s="132" t="s">
        <v>153</v>
      </c>
      <c r="C2" s="133"/>
      <c r="D2" s="133"/>
      <c r="E2" s="133"/>
      <c r="F2" s="133"/>
      <c r="G2" s="133"/>
      <c r="H2" s="133"/>
      <c r="I2" s="133"/>
      <c r="J2" s="133"/>
      <c r="K2" s="133"/>
    </row>
    <row r="3" spans="1:11">
      <c r="A3" s="134"/>
      <c r="B3" s="132"/>
      <c r="C3" s="133"/>
      <c r="D3" s="133"/>
      <c r="E3" s="133"/>
      <c r="F3" s="133"/>
      <c r="G3" s="133"/>
      <c r="H3" s="133"/>
      <c r="I3" s="133"/>
      <c r="J3" s="133"/>
      <c r="K3" s="133"/>
    </row>
    <row r="4" spans="1:11">
      <c r="A4" s="10"/>
    </row>
    <row r="5" spans="1:11" s="43" customFormat="1" ht="39.950000000000003" customHeight="1">
      <c r="A5" s="101"/>
      <c r="B5" s="102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02">
        <v>8</v>
      </c>
      <c r="J5" s="102">
        <v>9</v>
      </c>
      <c r="K5" s="102">
        <v>10</v>
      </c>
    </row>
    <row r="6" spans="1:11" s="43" customFormat="1" ht="39.950000000000003" customHeight="1">
      <c r="A6" s="102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s="43" customFormat="1" ht="39.950000000000003" customHeight="1">
      <c r="A7" s="102">
        <v>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s="43" customFormat="1" ht="39.950000000000003" customHeight="1">
      <c r="A8" s="102">
        <v>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s="43" customFormat="1" ht="39.950000000000003" customHeight="1">
      <c r="A9" s="102">
        <v>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1" s="43" customFormat="1" ht="39.950000000000003" customHeight="1">
      <c r="A10" s="102">
        <v>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1" s="43" customFormat="1" ht="39.950000000000003" customHeight="1">
      <c r="A11" s="102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 s="43" customFormat="1" ht="39.950000000000003" customHeight="1">
      <c r="A12" s="102">
        <v>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1:11" s="43" customFormat="1" ht="39.950000000000003" customHeight="1">
      <c r="A13" s="102">
        <v>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</row>
    <row r="14" spans="1:11" s="43" customFormat="1" ht="39.950000000000003" customHeight="1">
      <c r="A14" s="102">
        <v>9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11" s="43" customFormat="1" ht="39.950000000000003" customHeight="1">
      <c r="A15" s="102">
        <v>10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00" spans="1:11">
      <c r="A100" s="201" t="s">
        <v>117</v>
      </c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</row>
    <row r="101" spans="1:1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</row>
    <row r="102" spans="1:11" ht="25.5" customHeight="1">
      <c r="A102" s="209"/>
      <c r="B102" s="210">
        <v>1</v>
      </c>
      <c r="C102" s="210">
        <v>2</v>
      </c>
      <c r="D102" s="210">
        <v>3</v>
      </c>
      <c r="E102" s="210">
        <v>4</v>
      </c>
      <c r="F102" s="210">
        <v>5</v>
      </c>
      <c r="G102" s="210">
        <v>6</v>
      </c>
      <c r="H102" s="210">
        <v>7</v>
      </c>
      <c r="I102" s="210">
        <v>8</v>
      </c>
      <c r="J102" s="210">
        <v>9</v>
      </c>
      <c r="K102" s="210">
        <v>10</v>
      </c>
    </row>
    <row r="103" spans="1:11" ht="25.5" customHeight="1">
      <c r="A103" s="210">
        <v>1</v>
      </c>
      <c r="B103" s="211">
        <f>AVERAGE($A103,B$102)</f>
        <v>1</v>
      </c>
      <c r="C103" s="211">
        <f t="shared" ref="C103:K112" si="0">AVERAGE($A103,C$102)</f>
        <v>1.5</v>
      </c>
      <c r="D103" s="211">
        <f t="shared" si="0"/>
        <v>2</v>
      </c>
      <c r="E103" s="211">
        <f t="shared" si="0"/>
        <v>2.5</v>
      </c>
      <c r="F103" s="211">
        <f t="shared" si="0"/>
        <v>3</v>
      </c>
      <c r="G103" s="211">
        <f t="shared" si="0"/>
        <v>3.5</v>
      </c>
      <c r="H103" s="211">
        <f t="shared" si="0"/>
        <v>4</v>
      </c>
      <c r="I103" s="211">
        <f t="shared" si="0"/>
        <v>4.5</v>
      </c>
      <c r="J103" s="211">
        <f t="shared" si="0"/>
        <v>5</v>
      </c>
      <c r="K103" s="211">
        <f t="shared" si="0"/>
        <v>5.5</v>
      </c>
    </row>
    <row r="104" spans="1:11" ht="25.5" customHeight="1">
      <c r="A104" s="210">
        <v>2</v>
      </c>
      <c r="B104" s="211">
        <f t="shared" ref="B104:K112" si="1">AVERAGE($A104,B$102)</f>
        <v>1.5</v>
      </c>
      <c r="C104" s="211">
        <f t="shared" si="0"/>
        <v>2</v>
      </c>
      <c r="D104" s="211">
        <f t="shared" si="0"/>
        <v>2.5</v>
      </c>
      <c r="E104" s="211">
        <f t="shared" si="0"/>
        <v>3</v>
      </c>
      <c r="F104" s="211">
        <f t="shared" si="0"/>
        <v>3.5</v>
      </c>
      <c r="G104" s="211">
        <f t="shared" si="0"/>
        <v>4</v>
      </c>
      <c r="H104" s="211">
        <f t="shared" si="0"/>
        <v>4.5</v>
      </c>
      <c r="I104" s="211">
        <f t="shared" si="0"/>
        <v>5</v>
      </c>
      <c r="J104" s="211">
        <f t="shared" si="0"/>
        <v>5.5</v>
      </c>
      <c r="K104" s="211">
        <f t="shared" si="0"/>
        <v>6</v>
      </c>
    </row>
    <row r="105" spans="1:11" ht="25.5" customHeight="1">
      <c r="A105" s="210">
        <v>3</v>
      </c>
      <c r="B105" s="211">
        <f t="shared" si="1"/>
        <v>2</v>
      </c>
      <c r="C105" s="211">
        <f t="shared" si="0"/>
        <v>2.5</v>
      </c>
      <c r="D105" s="211">
        <f t="shared" si="0"/>
        <v>3</v>
      </c>
      <c r="E105" s="211">
        <f t="shared" si="0"/>
        <v>3.5</v>
      </c>
      <c r="F105" s="211">
        <f t="shared" si="0"/>
        <v>4</v>
      </c>
      <c r="G105" s="211">
        <f t="shared" si="0"/>
        <v>4.5</v>
      </c>
      <c r="H105" s="211">
        <f t="shared" si="0"/>
        <v>5</v>
      </c>
      <c r="I105" s="211">
        <f t="shared" si="0"/>
        <v>5.5</v>
      </c>
      <c r="J105" s="211">
        <f t="shared" si="0"/>
        <v>6</v>
      </c>
      <c r="K105" s="211">
        <f t="shared" si="0"/>
        <v>6.5</v>
      </c>
    </row>
    <row r="106" spans="1:11" ht="25.5" customHeight="1">
      <c r="A106" s="210">
        <v>4</v>
      </c>
      <c r="B106" s="211">
        <f t="shared" si="1"/>
        <v>2.5</v>
      </c>
      <c r="C106" s="211">
        <f t="shared" si="0"/>
        <v>3</v>
      </c>
      <c r="D106" s="211">
        <f t="shared" si="0"/>
        <v>3.5</v>
      </c>
      <c r="E106" s="211">
        <f t="shared" si="0"/>
        <v>4</v>
      </c>
      <c r="F106" s="211">
        <f t="shared" si="0"/>
        <v>4.5</v>
      </c>
      <c r="G106" s="211">
        <f t="shared" si="0"/>
        <v>5</v>
      </c>
      <c r="H106" s="211">
        <f t="shared" si="0"/>
        <v>5.5</v>
      </c>
      <c r="I106" s="211">
        <f t="shared" si="0"/>
        <v>6</v>
      </c>
      <c r="J106" s="211">
        <f t="shared" si="0"/>
        <v>6.5</v>
      </c>
      <c r="K106" s="211">
        <f t="shared" si="0"/>
        <v>7</v>
      </c>
    </row>
    <row r="107" spans="1:11" ht="25.5" customHeight="1">
      <c r="A107" s="210">
        <v>5</v>
      </c>
      <c r="B107" s="211">
        <f t="shared" si="1"/>
        <v>3</v>
      </c>
      <c r="C107" s="211">
        <f t="shared" si="0"/>
        <v>3.5</v>
      </c>
      <c r="D107" s="211">
        <f t="shared" si="0"/>
        <v>4</v>
      </c>
      <c r="E107" s="211">
        <f t="shared" si="0"/>
        <v>4.5</v>
      </c>
      <c r="F107" s="211">
        <f t="shared" si="0"/>
        <v>5</v>
      </c>
      <c r="G107" s="211">
        <f t="shared" si="0"/>
        <v>5.5</v>
      </c>
      <c r="H107" s="211">
        <f t="shared" si="0"/>
        <v>6</v>
      </c>
      <c r="I107" s="211">
        <f t="shared" si="0"/>
        <v>6.5</v>
      </c>
      <c r="J107" s="211">
        <f t="shared" si="0"/>
        <v>7</v>
      </c>
      <c r="K107" s="211">
        <f t="shared" si="0"/>
        <v>7.5</v>
      </c>
    </row>
    <row r="108" spans="1:11" ht="25.5" customHeight="1">
      <c r="A108" s="210">
        <v>6</v>
      </c>
      <c r="B108" s="211">
        <f t="shared" si="1"/>
        <v>3.5</v>
      </c>
      <c r="C108" s="211">
        <f t="shared" si="0"/>
        <v>4</v>
      </c>
      <c r="D108" s="211">
        <f t="shared" si="0"/>
        <v>4.5</v>
      </c>
      <c r="E108" s="211">
        <f t="shared" si="0"/>
        <v>5</v>
      </c>
      <c r="F108" s="211">
        <f t="shared" si="0"/>
        <v>5.5</v>
      </c>
      <c r="G108" s="211">
        <f t="shared" si="0"/>
        <v>6</v>
      </c>
      <c r="H108" s="211">
        <f t="shared" si="0"/>
        <v>6.5</v>
      </c>
      <c r="I108" s="211">
        <f t="shared" si="0"/>
        <v>7</v>
      </c>
      <c r="J108" s="211">
        <f t="shared" si="0"/>
        <v>7.5</v>
      </c>
      <c r="K108" s="211">
        <f t="shared" si="0"/>
        <v>8</v>
      </c>
    </row>
    <row r="109" spans="1:11" ht="25.5" customHeight="1">
      <c r="A109" s="210">
        <v>7</v>
      </c>
      <c r="B109" s="211">
        <f t="shared" si="1"/>
        <v>4</v>
      </c>
      <c r="C109" s="211">
        <f t="shared" si="0"/>
        <v>4.5</v>
      </c>
      <c r="D109" s="211">
        <f t="shared" si="0"/>
        <v>5</v>
      </c>
      <c r="E109" s="211">
        <f t="shared" si="0"/>
        <v>5.5</v>
      </c>
      <c r="F109" s="211">
        <f t="shared" si="0"/>
        <v>6</v>
      </c>
      <c r="G109" s="211">
        <f t="shared" si="0"/>
        <v>6.5</v>
      </c>
      <c r="H109" s="211">
        <f t="shared" si="0"/>
        <v>7</v>
      </c>
      <c r="I109" s="211">
        <f t="shared" si="0"/>
        <v>7.5</v>
      </c>
      <c r="J109" s="211">
        <f t="shared" si="0"/>
        <v>8</v>
      </c>
      <c r="K109" s="211">
        <f t="shared" si="0"/>
        <v>8.5</v>
      </c>
    </row>
    <row r="110" spans="1:11" ht="25.5" customHeight="1">
      <c r="A110" s="210">
        <v>8</v>
      </c>
      <c r="B110" s="211">
        <f t="shared" si="1"/>
        <v>4.5</v>
      </c>
      <c r="C110" s="211">
        <f t="shared" si="0"/>
        <v>5</v>
      </c>
      <c r="D110" s="211">
        <f t="shared" si="0"/>
        <v>5.5</v>
      </c>
      <c r="E110" s="211">
        <f t="shared" si="0"/>
        <v>6</v>
      </c>
      <c r="F110" s="211">
        <f t="shared" si="0"/>
        <v>6.5</v>
      </c>
      <c r="G110" s="211">
        <f t="shared" si="0"/>
        <v>7</v>
      </c>
      <c r="H110" s="211">
        <f t="shared" si="0"/>
        <v>7.5</v>
      </c>
      <c r="I110" s="211">
        <f t="shared" si="0"/>
        <v>8</v>
      </c>
      <c r="J110" s="211">
        <f t="shared" si="0"/>
        <v>8.5</v>
      </c>
      <c r="K110" s="211">
        <f t="shared" si="0"/>
        <v>9</v>
      </c>
    </row>
    <row r="111" spans="1:11" ht="25.5" customHeight="1">
      <c r="A111" s="210">
        <v>9</v>
      </c>
      <c r="B111" s="211">
        <f t="shared" si="1"/>
        <v>5</v>
      </c>
      <c r="C111" s="211">
        <f t="shared" si="0"/>
        <v>5.5</v>
      </c>
      <c r="D111" s="211">
        <f t="shared" si="0"/>
        <v>6</v>
      </c>
      <c r="E111" s="211">
        <f t="shared" si="0"/>
        <v>6.5</v>
      </c>
      <c r="F111" s="211">
        <f t="shared" si="0"/>
        <v>7</v>
      </c>
      <c r="G111" s="211">
        <f t="shared" si="0"/>
        <v>7.5</v>
      </c>
      <c r="H111" s="211">
        <f t="shared" si="0"/>
        <v>8</v>
      </c>
      <c r="I111" s="211">
        <f t="shared" si="0"/>
        <v>8.5</v>
      </c>
      <c r="J111" s="211">
        <f t="shared" si="0"/>
        <v>9</v>
      </c>
      <c r="K111" s="211">
        <f t="shared" si="0"/>
        <v>9.5</v>
      </c>
    </row>
    <row r="112" spans="1:11" ht="25.5" customHeight="1">
      <c r="A112" s="210">
        <v>10</v>
      </c>
      <c r="B112" s="211">
        <f t="shared" si="1"/>
        <v>5.5</v>
      </c>
      <c r="C112" s="211">
        <f t="shared" si="0"/>
        <v>6</v>
      </c>
      <c r="D112" s="211">
        <f t="shared" si="0"/>
        <v>6.5</v>
      </c>
      <c r="E112" s="211">
        <f t="shared" si="0"/>
        <v>7</v>
      </c>
      <c r="F112" s="211">
        <f t="shared" si="0"/>
        <v>7.5</v>
      </c>
      <c r="G112" s="211">
        <f t="shared" si="0"/>
        <v>8</v>
      </c>
      <c r="H112" s="211">
        <f t="shared" si="0"/>
        <v>8.5</v>
      </c>
      <c r="I112" s="211">
        <f t="shared" si="0"/>
        <v>9</v>
      </c>
      <c r="J112" s="211">
        <f t="shared" si="0"/>
        <v>9.5</v>
      </c>
      <c r="K112" s="211">
        <f t="shared" si="0"/>
        <v>10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activeCell="F24" sqref="F24:F27"/>
    </sheetView>
  </sheetViews>
  <sheetFormatPr baseColWidth="10" defaultRowHeight="15.75"/>
  <cols>
    <col min="1" max="1" width="9.42578125" style="12" customWidth="1"/>
    <col min="2" max="2" width="4.42578125" style="12" customWidth="1"/>
    <col min="3" max="3" width="18.7109375" style="12" customWidth="1"/>
    <col min="4" max="4" width="25.85546875" style="12" customWidth="1"/>
    <col min="5" max="6" width="18.7109375" style="12" customWidth="1"/>
    <col min="7" max="257" width="11.42578125" style="12"/>
    <col min="258" max="258" width="4.42578125" style="12" customWidth="1"/>
    <col min="259" max="262" width="18.7109375" style="12" customWidth="1"/>
    <col min="263" max="513" width="11.42578125" style="12"/>
    <col min="514" max="514" width="4.42578125" style="12" customWidth="1"/>
    <col min="515" max="518" width="18.7109375" style="12" customWidth="1"/>
    <col min="519" max="769" width="11.42578125" style="12"/>
    <col min="770" max="770" width="4.42578125" style="12" customWidth="1"/>
    <col min="771" max="774" width="18.7109375" style="12" customWidth="1"/>
    <col min="775" max="1025" width="11.42578125" style="12"/>
    <col min="1026" max="1026" width="4.42578125" style="12" customWidth="1"/>
    <col min="1027" max="1030" width="18.7109375" style="12" customWidth="1"/>
    <col min="1031" max="1281" width="11.42578125" style="12"/>
    <col min="1282" max="1282" width="4.42578125" style="12" customWidth="1"/>
    <col min="1283" max="1286" width="18.7109375" style="12" customWidth="1"/>
    <col min="1287" max="1537" width="11.42578125" style="12"/>
    <col min="1538" max="1538" width="4.42578125" style="12" customWidth="1"/>
    <col min="1539" max="1542" width="18.7109375" style="12" customWidth="1"/>
    <col min="1543" max="1793" width="11.42578125" style="12"/>
    <col min="1794" max="1794" width="4.42578125" style="12" customWidth="1"/>
    <col min="1795" max="1798" width="18.7109375" style="12" customWidth="1"/>
    <col min="1799" max="2049" width="11.42578125" style="12"/>
    <col min="2050" max="2050" width="4.42578125" style="12" customWidth="1"/>
    <col min="2051" max="2054" width="18.7109375" style="12" customWidth="1"/>
    <col min="2055" max="2305" width="11.42578125" style="12"/>
    <col min="2306" max="2306" width="4.42578125" style="12" customWidth="1"/>
    <col min="2307" max="2310" width="18.7109375" style="12" customWidth="1"/>
    <col min="2311" max="2561" width="11.42578125" style="12"/>
    <col min="2562" max="2562" width="4.42578125" style="12" customWidth="1"/>
    <col min="2563" max="2566" width="18.7109375" style="12" customWidth="1"/>
    <col min="2567" max="2817" width="11.42578125" style="12"/>
    <col min="2818" max="2818" width="4.42578125" style="12" customWidth="1"/>
    <col min="2819" max="2822" width="18.7109375" style="12" customWidth="1"/>
    <col min="2823" max="3073" width="11.42578125" style="12"/>
    <col min="3074" max="3074" width="4.42578125" style="12" customWidth="1"/>
    <col min="3075" max="3078" width="18.7109375" style="12" customWidth="1"/>
    <col min="3079" max="3329" width="11.42578125" style="12"/>
    <col min="3330" max="3330" width="4.42578125" style="12" customWidth="1"/>
    <col min="3331" max="3334" width="18.7109375" style="12" customWidth="1"/>
    <col min="3335" max="3585" width="11.42578125" style="12"/>
    <col min="3586" max="3586" width="4.42578125" style="12" customWidth="1"/>
    <col min="3587" max="3590" width="18.7109375" style="12" customWidth="1"/>
    <col min="3591" max="3841" width="11.42578125" style="12"/>
    <col min="3842" max="3842" width="4.42578125" style="12" customWidth="1"/>
    <col min="3843" max="3846" width="18.7109375" style="12" customWidth="1"/>
    <col min="3847" max="4097" width="11.42578125" style="12"/>
    <col min="4098" max="4098" width="4.42578125" style="12" customWidth="1"/>
    <col min="4099" max="4102" width="18.7109375" style="12" customWidth="1"/>
    <col min="4103" max="4353" width="11.42578125" style="12"/>
    <col min="4354" max="4354" width="4.42578125" style="12" customWidth="1"/>
    <col min="4355" max="4358" width="18.7109375" style="12" customWidth="1"/>
    <col min="4359" max="4609" width="11.42578125" style="12"/>
    <col min="4610" max="4610" width="4.42578125" style="12" customWidth="1"/>
    <col min="4611" max="4614" width="18.7109375" style="12" customWidth="1"/>
    <col min="4615" max="4865" width="11.42578125" style="12"/>
    <col min="4866" max="4866" width="4.42578125" style="12" customWidth="1"/>
    <col min="4867" max="4870" width="18.7109375" style="12" customWidth="1"/>
    <col min="4871" max="5121" width="11.42578125" style="12"/>
    <col min="5122" max="5122" width="4.42578125" style="12" customWidth="1"/>
    <col min="5123" max="5126" width="18.7109375" style="12" customWidth="1"/>
    <col min="5127" max="5377" width="11.42578125" style="12"/>
    <col min="5378" max="5378" width="4.42578125" style="12" customWidth="1"/>
    <col min="5379" max="5382" width="18.7109375" style="12" customWidth="1"/>
    <col min="5383" max="5633" width="11.42578125" style="12"/>
    <col min="5634" max="5634" width="4.42578125" style="12" customWidth="1"/>
    <col min="5635" max="5638" width="18.7109375" style="12" customWidth="1"/>
    <col min="5639" max="5889" width="11.42578125" style="12"/>
    <col min="5890" max="5890" width="4.42578125" style="12" customWidth="1"/>
    <col min="5891" max="5894" width="18.7109375" style="12" customWidth="1"/>
    <col min="5895" max="6145" width="11.42578125" style="12"/>
    <col min="6146" max="6146" width="4.42578125" style="12" customWidth="1"/>
    <col min="6147" max="6150" width="18.7109375" style="12" customWidth="1"/>
    <col min="6151" max="6401" width="11.42578125" style="12"/>
    <col min="6402" max="6402" width="4.42578125" style="12" customWidth="1"/>
    <col min="6403" max="6406" width="18.7109375" style="12" customWidth="1"/>
    <col min="6407" max="6657" width="11.42578125" style="12"/>
    <col min="6658" max="6658" width="4.42578125" style="12" customWidth="1"/>
    <col min="6659" max="6662" width="18.7109375" style="12" customWidth="1"/>
    <col min="6663" max="6913" width="11.42578125" style="12"/>
    <col min="6914" max="6914" width="4.42578125" style="12" customWidth="1"/>
    <col min="6915" max="6918" width="18.7109375" style="12" customWidth="1"/>
    <col min="6919" max="7169" width="11.42578125" style="12"/>
    <col min="7170" max="7170" width="4.42578125" style="12" customWidth="1"/>
    <col min="7171" max="7174" width="18.7109375" style="12" customWidth="1"/>
    <col min="7175" max="7425" width="11.42578125" style="12"/>
    <col min="7426" max="7426" width="4.42578125" style="12" customWidth="1"/>
    <col min="7427" max="7430" width="18.7109375" style="12" customWidth="1"/>
    <col min="7431" max="7681" width="11.42578125" style="12"/>
    <col min="7682" max="7682" width="4.42578125" style="12" customWidth="1"/>
    <col min="7683" max="7686" width="18.7109375" style="12" customWidth="1"/>
    <col min="7687" max="7937" width="11.42578125" style="12"/>
    <col min="7938" max="7938" width="4.42578125" style="12" customWidth="1"/>
    <col min="7939" max="7942" width="18.7109375" style="12" customWidth="1"/>
    <col min="7943" max="8193" width="11.42578125" style="12"/>
    <col min="8194" max="8194" width="4.42578125" style="12" customWidth="1"/>
    <col min="8195" max="8198" width="18.7109375" style="12" customWidth="1"/>
    <col min="8199" max="8449" width="11.42578125" style="12"/>
    <col min="8450" max="8450" width="4.42578125" style="12" customWidth="1"/>
    <col min="8451" max="8454" width="18.7109375" style="12" customWidth="1"/>
    <col min="8455" max="8705" width="11.42578125" style="12"/>
    <col min="8706" max="8706" width="4.42578125" style="12" customWidth="1"/>
    <col min="8707" max="8710" width="18.7109375" style="12" customWidth="1"/>
    <col min="8711" max="8961" width="11.42578125" style="12"/>
    <col min="8962" max="8962" width="4.42578125" style="12" customWidth="1"/>
    <col min="8963" max="8966" width="18.7109375" style="12" customWidth="1"/>
    <col min="8967" max="9217" width="11.42578125" style="12"/>
    <col min="9218" max="9218" width="4.42578125" style="12" customWidth="1"/>
    <col min="9219" max="9222" width="18.7109375" style="12" customWidth="1"/>
    <col min="9223" max="9473" width="11.42578125" style="12"/>
    <col min="9474" max="9474" width="4.42578125" style="12" customWidth="1"/>
    <col min="9475" max="9478" width="18.7109375" style="12" customWidth="1"/>
    <col min="9479" max="9729" width="11.42578125" style="12"/>
    <col min="9730" max="9730" width="4.42578125" style="12" customWidth="1"/>
    <col min="9731" max="9734" width="18.7109375" style="12" customWidth="1"/>
    <col min="9735" max="9985" width="11.42578125" style="12"/>
    <col min="9986" max="9986" width="4.42578125" style="12" customWidth="1"/>
    <col min="9987" max="9990" width="18.7109375" style="12" customWidth="1"/>
    <col min="9991" max="10241" width="11.42578125" style="12"/>
    <col min="10242" max="10242" width="4.42578125" style="12" customWidth="1"/>
    <col min="10243" max="10246" width="18.7109375" style="12" customWidth="1"/>
    <col min="10247" max="10497" width="11.42578125" style="12"/>
    <col min="10498" max="10498" width="4.42578125" style="12" customWidth="1"/>
    <col min="10499" max="10502" width="18.7109375" style="12" customWidth="1"/>
    <col min="10503" max="10753" width="11.42578125" style="12"/>
    <col min="10754" max="10754" width="4.42578125" style="12" customWidth="1"/>
    <col min="10755" max="10758" width="18.7109375" style="12" customWidth="1"/>
    <col min="10759" max="11009" width="11.42578125" style="12"/>
    <col min="11010" max="11010" width="4.42578125" style="12" customWidth="1"/>
    <col min="11011" max="11014" width="18.7109375" style="12" customWidth="1"/>
    <col min="11015" max="11265" width="11.42578125" style="12"/>
    <col min="11266" max="11266" width="4.42578125" style="12" customWidth="1"/>
    <col min="11267" max="11270" width="18.7109375" style="12" customWidth="1"/>
    <col min="11271" max="11521" width="11.42578125" style="12"/>
    <col min="11522" max="11522" width="4.42578125" style="12" customWidth="1"/>
    <col min="11523" max="11526" width="18.7109375" style="12" customWidth="1"/>
    <col min="11527" max="11777" width="11.42578125" style="12"/>
    <col min="11778" max="11778" width="4.42578125" style="12" customWidth="1"/>
    <col min="11779" max="11782" width="18.7109375" style="12" customWidth="1"/>
    <col min="11783" max="12033" width="11.42578125" style="12"/>
    <col min="12034" max="12034" width="4.42578125" style="12" customWidth="1"/>
    <col min="12035" max="12038" width="18.7109375" style="12" customWidth="1"/>
    <col min="12039" max="12289" width="11.42578125" style="12"/>
    <col min="12290" max="12290" width="4.42578125" style="12" customWidth="1"/>
    <col min="12291" max="12294" width="18.7109375" style="12" customWidth="1"/>
    <col min="12295" max="12545" width="11.42578125" style="12"/>
    <col min="12546" max="12546" width="4.42578125" style="12" customWidth="1"/>
    <col min="12547" max="12550" width="18.7109375" style="12" customWidth="1"/>
    <col min="12551" max="12801" width="11.42578125" style="12"/>
    <col min="12802" max="12802" width="4.42578125" style="12" customWidth="1"/>
    <col min="12803" max="12806" width="18.7109375" style="12" customWidth="1"/>
    <col min="12807" max="13057" width="11.42578125" style="12"/>
    <col min="13058" max="13058" width="4.42578125" style="12" customWidth="1"/>
    <col min="13059" max="13062" width="18.7109375" style="12" customWidth="1"/>
    <col min="13063" max="13313" width="11.42578125" style="12"/>
    <col min="13314" max="13314" width="4.42578125" style="12" customWidth="1"/>
    <col min="13315" max="13318" width="18.7109375" style="12" customWidth="1"/>
    <col min="13319" max="13569" width="11.42578125" style="12"/>
    <col min="13570" max="13570" width="4.42578125" style="12" customWidth="1"/>
    <col min="13571" max="13574" width="18.7109375" style="12" customWidth="1"/>
    <col min="13575" max="13825" width="11.42578125" style="12"/>
    <col min="13826" max="13826" width="4.42578125" style="12" customWidth="1"/>
    <col min="13827" max="13830" width="18.7109375" style="12" customWidth="1"/>
    <col min="13831" max="14081" width="11.42578125" style="12"/>
    <col min="14082" max="14082" width="4.42578125" style="12" customWidth="1"/>
    <col min="14083" max="14086" width="18.7109375" style="12" customWidth="1"/>
    <col min="14087" max="14337" width="11.42578125" style="12"/>
    <col min="14338" max="14338" width="4.42578125" style="12" customWidth="1"/>
    <col min="14339" max="14342" width="18.7109375" style="12" customWidth="1"/>
    <col min="14343" max="14593" width="11.42578125" style="12"/>
    <col min="14594" max="14594" width="4.42578125" style="12" customWidth="1"/>
    <col min="14595" max="14598" width="18.7109375" style="12" customWidth="1"/>
    <col min="14599" max="14849" width="11.42578125" style="12"/>
    <col min="14850" max="14850" width="4.42578125" style="12" customWidth="1"/>
    <col min="14851" max="14854" width="18.7109375" style="12" customWidth="1"/>
    <col min="14855" max="15105" width="11.42578125" style="12"/>
    <col min="15106" max="15106" width="4.42578125" style="12" customWidth="1"/>
    <col min="15107" max="15110" width="18.7109375" style="12" customWidth="1"/>
    <col min="15111" max="15361" width="11.42578125" style="12"/>
    <col min="15362" max="15362" width="4.42578125" style="12" customWidth="1"/>
    <col min="15363" max="15366" width="18.7109375" style="12" customWidth="1"/>
    <col min="15367" max="15617" width="11.42578125" style="12"/>
    <col min="15618" max="15618" width="4.42578125" style="12" customWidth="1"/>
    <col min="15619" max="15622" width="18.7109375" style="12" customWidth="1"/>
    <col min="15623" max="15873" width="11.42578125" style="12"/>
    <col min="15874" max="15874" width="4.42578125" style="12" customWidth="1"/>
    <col min="15875" max="15878" width="18.7109375" style="12" customWidth="1"/>
    <col min="15879" max="16129" width="11.42578125" style="12"/>
    <col min="16130" max="16130" width="4.42578125" style="12" customWidth="1"/>
    <col min="16131" max="16134" width="18.7109375" style="12" customWidth="1"/>
    <col min="16135" max="16384" width="11.42578125" style="12"/>
  </cols>
  <sheetData>
    <row r="1" spans="1:5" ht="26.25">
      <c r="A1" s="115" t="s">
        <v>2</v>
      </c>
    </row>
    <row r="3" spans="1:5">
      <c r="A3" s="30" t="s">
        <v>130</v>
      </c>
      <c r="B3" s="104" t="s">
        <v>131</v>
      </c>
    </row>
    <row r="5" spans="1:5">
      <c r="A5" s="30" t="s">
        <v>132</v>
      </c>
      <c r="B5" s="105"/>
      <c r="C5" s="106" t="s">
        <v>133</v>
      </c>
      <c r="D5" s="106" t="s">
        <v>134</v>
      </c>
      <c r="E5" s="106" t="s">
        <v>135</v>
      </c>
    </row>
    <row r="6" spans="1:5">
      <c r="B6" s="106">
        <v>1</v>
      </c>
      <c r="C6" s="107" t="s">
        <v>4</v>
      </c>
      <c r="D6" s="107" t="s">
        <v>5</v>
      </c>
      <c r="E6" s="108"/>
    </row>
    <row r="7" spans="1:5">
      <c r="B7" s="106">
        <v>2</v>
      </c>
      <c r="C7" s="107"/>
      <c r="D7" s="107"/>
      <c r="E7" s="107"/>
    </row>
    <row r="8" spans="1:5">
      <c r="B8" s="106">
        <v>3</v>
      </c>
      <c r="C8" s="108" t="s">
        <v>136</v>
      </c>
      <c r="D8" s="108" t="str">
        <f>C6&amp;D6</f>
        <v>NachnameVorname</v>
      </c>
      <c r="E8" s="108"/>
    </row>
    <row r="9" spans="1:5">
      <c r="B9" s="106">
        <v>4</v>
      </c>
      <c r="C9" s="108" t="s">
        <v>137</v>
      </c>
      <c r="D9" s="108" t="str">
        <f>C6&amp;" "&amp;D6</f>
        <v>Nachname Vorname</v>
      </c>
      <c r="E9" s="108"/>
    </row>
    <row r="10" spans="1:5">
      <c r="B10" s="106">
        <v>5</v>
      </c>
      <c r="C10" s="108" t="s">
        <v>138</v>
      </c>
      <c r="D10" s="107" t="str">
        <f>C6&amp;" -- "&amp;D6</f>
        <v>Nachname -- Vorname</v>
      </c>
      <c r="E10" s="108"/>
    </row>
    <row r="14" spans="1:5" ht="23.25">
      <c r="A14" s="114" t="s">
        <v>139</v>
      </c>
    </row>
    <row r="16" spans="1:5">
      <c r="A16" s="109"/>
      <c r="B16" s="105"/>
      <c r="C16" s="106" t="s">
        <v>133</v>
      </c>
      <c r="D16" s="106" t="s">
        <v>134</v>
      </c>
      <c r="E16" s="106" t="s">
        <v>135</v>
      </c>
    </row>
    <row r="17" spans="1:5">
      <c r="B17" s="106">
        <v>1</v>
      </c>
      <c r="C17" s="110">
        <f ca="1">TODAY()-6000</f>
        <v>35609</v>
      </c>
      <c r="D17" s="108" t="s">
        <v>140</v>
      </c>
      <c r="E17" s="107">
        <f ca="1">YEAR(C17)</f>
        <v>1997</v>
      </c>
    </row>
    <row r="18" spans="1:5">
      <c r="B18" s="106">
        <v>2</v>
      </c>
      <c r="C18" s="107"/>
      <c r="D18" s="108" t="s">
        <v>141</v>
      </c>
      <c r="E18" s="107">
        <f ca="1">MONTH(C17)</f>
        <v>6</v>
      </c>
    </row>
    <row r="19" spans="1:5">
      <c r="B19" s="106">
        <v>3</v>
      </c>
      <c r="C19" s="108"/>
      <c r="D19" s="108" t="s">
        <v>142</v>
      </c>
      <c r="E19" s="107">
        <f ca="1">DAY(C17)</f>
        <v>28</v>
      </c>
    </row>
    <row r="20" spans="1:5">
      <c r="B20" s="106">
        <v>4</v>
      </c>
      <c r="C20" s="108"/>
      <c r="D20" s="108" t="s">
        <v>143</v>
      </c>
      <c r="E20" s="107">
        <f ca="1">WEEKDAY(C17)</f>
        <v>7</v>
      </c>
    </row>
    <row r="21" spans="1:5">
      <c r="B21" s="106">
        <v>5</v>
      </c>
      <c r="C21" s="108"/>
      <c r="D21" s="108" t="s">
        <v>151</v>
      </c>
      <c r="E21" s="107">
        <f ca="1">DATEDIF(C17,TODAY(),"y")</f>
        <v>16</v>
      </c>
    </row>
    <row r="23" spans="1:5" ht="23.25">
      <c r="A23" s="114" t="s">
        <v>144</v>
      </c>
    </row>
    <row r="25" spans="1:5">
      <c r="B25" s="105"/>
      <c r="C25" s="106" t="s">
        <v>133</v>
      </c>
      <c r="D25" s="106" t="s">
        <v>134</v>
      </c>
      <c r="E25" s="106" t="s">
        <v>135</v>
      </c>
    </row>
    <row r="26" spans="1:5">
      <c r="B26" s="106">
        <v>1</v>
      </c>
      <c r="C26" s="111" t="s">
        <v>145</v>
      </c>
      <c r="D26" s="111" t="s">
        <v>146</v>
      </c>
      <c r="E26" s="111"/>
    </row>
    <row r="27" spans="1:5">
      <c r="B27" s="106">
        <v>2</v>
      </c>
      <c r="C27" s="108">
        <v>200</v>
      </c>
      <c r="D27" s="112" t="s">
        <v>147</v>
      </c>
      <c r="E27" s="113">
        <f>C27/SUM($C$27:$C$29)</f>
        <v>0.31746031746031744</v>
      </c>
    </row>
    <row r="28" spans="1:5">
      <c r="B28" s="106">
        <v>3</v>
      </c>
      <c r="C28" s="108">
        <v>250</v>
      </c>
      <c r="D28" s="112" t="s">
        <v>148</v>
      </c>
      <c r="E28" s="113">
        <f>C28/SUM($C$27:$C$29)</f>
        <v>0.3968253968253968</v>
      </c>
    </row>
    <row r="29" spans="1:5">
      <c r="B29" s="106">
        <v>4</v>
      </c>
      <c r="C29" s="108">
        <v>180</v>
      </c>
      <c r="D29" s="112" t="s">
        <v>149</v>
      </c>
      <c r="E29" s="113">
        <f>C29/SUM($C$27:$C$29)</f>
        <v>0.2857142857142857</v>
      </c>
    </row>
  </sheetData>
  <pageMargins left="0.78740157499999996" right="0.32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Info</vt:lpstr>
      <vt:lpstr>1. Lohn und Textoperation</vt:lpstr>
      <vt:lpstr>2. Teuerung und Alter</vt:lpstr>
      <vt:lpstr>3. CDs</vt:lpstr>
      <vt:lpstr>4. Schuhe</vt:lpstr>
      <vt:lpstr>5. Schwelle</vt:lpstr>
      <vt:lpstr>6. Schnitte</vt:lpstr>
      <vt:lpstr>Hilfen</vt:lpstr>
    </vt:vector>
  </TitlesOfParts>
  <Company>Lasti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</cp:lastModifiedBy>
  <dcterms:created xsi:type="dcterms:W3CDTF">1996-06-17T21:12:59Z</dcterms:created>
  <dcterms:modified xsi:type="dcterms:W3CDTF">2013-12-01T10:21:22Z</dcterms:modified>
</cp:coreProperties>
</file>