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ippunerJ\Downloads\"/>
    </mc:Choice>
  </mc:AlternateContent>
  <xr:revisionPtr revIDLastSave="0" documentId="13_ncr:1_{579C944A-BC25-4330-9017-765543EEDC00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Abfall" sheetId="1" r:id="rId1"/>
    <sheet name="Kehricht_Ausgaben" sheetId="2" r:id="rId2"/>
    <sheet name="Abfall-Lösung" sheetId="3" state="hidden" r:id="rId3"/>
    <sheet name="Kehricht_Ausgaben-Lösung" sheetId="4" state="hidden" r:id="rId4"/>
  </sheets>
  <definedNames>
    <definedName name="_xlnm.Print_Area" localSheetId="2">'Abfall-Lösung'!$A$1:$F$29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C14" i="3"/>
  <c r="D15" i="3" s="1"/>
  <c r="D13" i="3"/>
  <c r="D12" i="3"/>
  <c r="C12" i="3"/>
  <c r="D11" i="3"/>
  <c r="D10" i="3"/>
  <c r="D9" i="3"/>
  <c r="D8" i="3"/>
  <c r="D7" i="3"/>
  <c r="C6" i="3"/>
  <c r="D6" i="3" s="1"/>
  <c r="D5" i="3"/>
  <c r="D4" i="3"/>
  <c r="D3" i="3"/>
  <c r="G7" i="4"/>
  <c r="F13" i="3"/>
  <c r="D17" i="3"/>
  <c r="D16" i="3"/>
  <c r="E15" i="3"/>
  <c r="C15" i="3"/>
  <c r="D14" i="3" l="1"/>
  <c r="E6" i="3"/>
  <c r="E8" i="3"/>
  <c r="E9" i="3"/>
  <c r="E3" i="3" l="1"/>
  <c r="E13" i="3"/>
  <c r="E7" i="3"/>
  <c r="E12" i="3"/>
  <c r="E11" i="3"/>
  <c r="E10" i="3"/>
  <c r="E5" i="3"/>
  <c r="E4" i="3"/>
  <c r="C12" i="1"/>
  <c r="C6" i="1"/>
  <c r="E14" i="3" l="1"/>
</calcChain>
</file>

<file path=xl/sharedStrings.xml><?xml version="1.0" encoding="utf-8"?>
<sst xmlns="http://schemas.openxmlformats.org/spreadsheetml/2006/main" count="55" uniqueCount="28">
  <si>
    <t>Altpapier (Papier und Karton)</t>
  </si>
  <si>
    <t>in zentralen Anlagen kompostierte oder vergärte biogene Abfälle (ohne Haus- und Quartierkompost)</t>
  </si>
  <si>
    <t>Elektrische und elektronische Geräte</t>
  </si>
  <si>
    <t>Textilien</t>
  </si>
  <si>
    <t>PET-Getränkeflaschen</t>
  </si>
  <si>
    <t>Weissblech (Konservendosen + Deckel)</t>
  </si>
  <si>
    <t>Batterien</t>
  </si>
  <si>
    <t>Abfall-Typ</t>
  </si>
  <si>
    <t>Menge gesamt</t>
  </si>
  <si>
    <t>Glasflaschen</t>
  </si>
  <si>
    <t>Altglas ohne Glasflaschen</t>
  </si>
  <si>
    <t>Aluminium-Getränkedosen</t>
  </si>
  <si>
    <t>Aluminium-Verpackungen ohne Dosen</t>
  </si>
  <si>
    <t>Gesamtmenge rezykliert</t>
  </si>
  <si>
    <t>Quelle: Bundesamt für Umwelt 2020 (www.bafu.admin.ch)</t>
  </si>
  <si>
    <t>Bevölkerung CH und Lichtenstein 2020</t>
  </si>
  <si>
    <t>1 t = 1'000 kg</t>
  </si>
  <si>
    <t>Gesammelte Menge</t>
  </si>
  <si>
    <t>Grundgebühr</t>
  </si>
  <si>
    <t>Menge</t>
  </si>
  <si>
    <t>MWSt</t>
  </si>
  <si>
    <t>Gilt nur für Container</t>
  </si>
  <si>
    <t>Anteil an Gesamtmenge in %</t>
  </si>
  <si>
    <t>Menge pro Einwohner in kg</t>
  </si>
  <si>
    <t>Karton
Kosten pro kg</t>
  </si>
  <si>
    <t>Kehricht
Kosten pro kg</t>
  </si>
  <si>
    <t>Grüngut
Kosten pro kg</t>
  </si>
  <si>
    <t>Formel in Zelle 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</si>
</sst>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_ ;_ * \-#,##0_ ;_ * &quot;-&quot;??_ ;_ @_ "/>
    <numFmt numFmtId="165" formatCode="#,##0\ &quot;t&quot;"/>
    <numFmt numFmtId="166" formatCode="0\ &quot;kg&quot;"/>
    <numFmt numFmtId="167" formatCode="#,##0.0\ &quot;kg/Einwohner&quot;"/>
  </numFmts>
  <fonts count="8" x14ac:knownFonts="1">
    <font>
      <sz val="11"/>
      <color theme="1"/>
      <name val="Aptos"/>
      <family val="2"/>
      <scheme val="minor"/>
    </font>
    <font>
      <sz val="11"/>
      <color theme="1"/>
      <name val="Aptos"/>
      <family val="2"/>
      <scheme val="minor"/>
    </font>
    <font>
      <b/>
      <sz val="11"/>
      <color theme="1"/>
      <name val="Aptos"/>
      <family val="2"/>
      <scheme val="minor"/>
    </font>
    <font>
      <i/>
      <sz val="11"/>
      <color theme="1"/>
      <name val="Aptos"/>
      <family val="2"/>
      <scheme val="minor"/>
    </font>
    <font>
      <b/>
      <i/>
      <sz val="11"/>
      <color theme="1"/>
      <name val="Aptos"/>
      <family val="2"/>
      <scheme val="minor"/>
    </font>
    <font>
      <b/>
      <sz val="14"/>
      <color rgb="FFC00000"/>
      <name val="Aptos"/>
      <family val="2"/>
      <scheme val="minor"/>
    </font>
    <font>
      <b/>
      <sz val="11"/>
      <color theme="0"/>
      <name val="Aptos"/>
      <family val="2"/>
      <scheme val="minor"/>
    </font>
    <font>
      <sz val="11"/>
      <color rgb="FFFF0000"/>
      <name val="Apto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3" fontId="0" fillId="0" borderId="0" xfId="1" applyFont="1"/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0" fillId="2" borderId="1" xfId="0" applyFill="1" applyBorder="1"/>
    <xf numFmtId="166" fontId="0" fillId="2" borderId="1" xfId="0" applyNumberFormat="1" applyFill="1" applyBorder="1"/>
    <xf numFmtId="44" fontId="2" fillId="2" borderId="8" xfId="2" applyFont="1" applyFill="1" applyBorder="1"/>
    <xf numFmtId="44" fontId="2" fillId="2" borderId="9" xfId="2" applyFont="1" applyFill="1" applyBorder="1"/>
    <xf numFmtId="44" fontId="0" fillId="2" borderId="1" xfId="2" applyFont="1" applyFill="1" applyBorder="1"/>
    <xf numFmtId="10" fontId="0" fillId="2" borderId="1" xfId="0" applyNumberFormat="1" applyFill="1" applyBorder="1"/>
    <xf numFmtId="164" fontId="0" fillId="2" borderId="0" xfId="1" applyNumberFormat="1" applyFont="1" applyFill="1" applyAlignment="1">
      <alignment vertical="top"/>
    </xf>
    <xf numFmtId="0" fontId="5" fillId="0" borderId="2" xfId="0" applyFont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7" fontId="2" fillId="3" borderId="10" xfId="0" applyNumberFormat="1" applyFont="1" applyFill="1" applyBorder="1"/>
    <xf numFmtId="0" fontId="0" fillId="2" borderId="0" xfId="0" applyFill="1" applyProtection="1">
      <protection locked="0"/>
    </xf>
    <xf numFmtId="44" fontId="0" fillId="2" borderId="1" xfId="2" applyFon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4" fontId="2" fillId="2" borderId="8" xfId="2" applyFont="1" applyFill="1" applyBorder="1" applyProtection="1">
      <protection locked="0"/>
    </xf>
    <xf numFmtId="44" fontId="2" fillId="2" borderId="9" xfId="2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167" fontId="0" fillId="3" borderId="1" xfId="0" applyNumberFormat="1" applyFill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167" fontId="2" fillId="3" borderId="1" xfId="0" applyNumberFormat="1" applyFont="1" applyFill="1" applyBorder="1" applyAlignment="1">
      <alignment vertical="center"/>
    </xf>
    <xf numFmtId="9" fontId="4" fillId="3" borderId="1" xfId="1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wrapText="1"/>
    </xf>
    <xf numFmtId="44" fontId="0" fillId="0" borderId="0" xfId="0" applyNumberFormat="1"/>
    <xf numFmtId="44" fontId="1" fillId="3" borderId="6" xfId="2" applyFont="1" applyFill="1" applyBorder="1"/>
    <xf numFmtId="44" fontId="1" fillId="3" borderId="3" xfId="2" applyFont="1" applyFill="1" applyBorder="1"/>
    <xf numFmtId="44" fontId="1" fillId="3" borderId="7" xfId="2" applyFont="1" applyFill="1" applyBorder="1"/>
    <xf numFmtId="44" fontId="1" fillId="3" borderId="1" xfId="2" applyFont="1" applyFill="1" applyBorder="1"/>
    <xf numFmtId="0" fontId="2" fillId="0" borderId="1" xfId="0" applyFont="1" applyBorder="1" applyAlignment="1">
      <alignment vertical="center" wrapText="1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0</xdr:rowOff>
    </xdr:from>
    <xdr:ext cx="8143875" cy="147014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271F2A55-78C9-4917-B649-D5CA3A8CD57E}"/>
            </a:ext>
          </a:extLst>
        </xdr:cNvPr>
        <xdr:cNvSpPr txBox="1"/>
      </xdr:nvSpPr>
      <xdr:spPr>
        <a:xfrm>
          <a:off x="641350" y="3365500"/>
          <a:ext cx="8143875" cy="14701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b="1"/>
            <a:t>Diese</a:t>
          </a:r>
          <a:r>
            <a:rPr lang="de-CH" sz="1100" b="1" baseline="0"/>
            <a:t> Ergänzungen sind noch zu erledigen:</a:t>
          </a:r>
        </a:p>
        <a:p>
          <a:endParaRPr lang="de-CH" sz="1100" b="1" baseline="0"/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Berechnen Sie in den hellgrünen Zellen mit entsprechenden Formeln die Werte. Die Formeln sollen so optimiert werden, dass Sie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kopierbar sind und wo immer möglich soll mit Zell-Bezügen gearbeitet werden.</a:t>
          </a: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Ergänzen Sie in Spalte D das Format so, dass zusätzlich zum Wert die Einheit </a:t>
          </a:r>
          <a:r>
            <a:rPr lang="de-CH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kg/Einwohner 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angzeigt wird (z. B. </a:t>
          </a:r>
          <a:r>
            <a:rPr lang="de-CH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1.4 kg/Einwohner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Wechseln Sie ins Register </a:t>
          </a:r>
          <a:r>
            <a:rPr lang="de-CH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Kehricht-Ausgaben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ergänzen Sie weiter.</a:t>
          </a:r>
          <a:endParaRPr lang="de-C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179069</xdr:rowOff>
    </xdr:from>
    <xdr:ext cx="9467850" cy="3078481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E3E046A-1362-4763-BEB1-35E517C6BBA1}"/>
            </a:ext>
          </a:extLst>
        </xdr:cNvPr>
        <xdr:cNvSpPr txBox="1"/>
      </xdr:nvSpPr>
      <xdr:spPr>
        <a:xfrm>
          <a:off x="857250" y="3093719"/>
          <a:ext cx="9467850" cy="307848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b="1"/>
            <a:t>Diese</a:t>
          </a:r>
          <a:r>
            <a:rPr lang="de-CH" sz="1100" b="1" baseline="0"/>
            <a:t> Ergänzungen sind noch zu erledigen:</a:t>
          </a:r>
        </a:p>
        <a:p>
          <a:endParaRPr lang="de-CH" sz="1100" b="1" baseline="0"/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Firma Renew GmbH kann sehr viele Abfälle selber recyclieren. Trotzdem bleibt jedes Jahr eine gewisse Menge an Kehricht,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Grüngut und Karton übrig, die noch entsorgt werden müssen und nicht weiterverarbeitet werden können.</a:t>
          </a: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Berechnen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Sie mit einer kopierfähigen Formel die grünen Zellen (Gesamtpreise). Auch hier gilt, wo immer möglich mit Zellbezügen</a:t>
          </a:r>
        </a:p>
        <a:p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arbeiten.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Gesamtpreis für eine bestimmte Kilogramm-Menge aus Spalte B, berechnet sich aus dem Preis pro Kilogramm mal die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Menge, plus eine Grundgebühr. Auf die Summe aus Gesamtpreis und Grundgebühr ist noch die Mehrwertsteuer dazu zu rechnen.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Ausserdem soll der Gesamtpreis mit Grundgebühr plus Mehrwertsteuer noch auf 5 Rappen gerundet werden.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den ganzen</a:t>
          </a:r>
        </a:p>
        <a:p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grünen Zellenbereich braucht es nur </a:t>
          </a:r>
          <a:r>
            <a:rPr lang="de-CH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eine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Formel!</a:t>
          </a:r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Nachdem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Sie alle Ergänzungen durchgeführt haben,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möchten Sie für zukünftige Anwendungen alle Zellen des Registers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de-CH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Kehricht_Ausgaben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 einem Zellschutz (Schreibschutz) schützen. Die gelben Zellen die Zahlen enthalten,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müssen jedoch editierbar bleiben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 </a:t>
          </a: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Zu guter Letzt sorgen Sie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dafür,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dass die Tabelle «Abfall1» ohne die Spalten G und H auf einer A4-Seite beim  Drucken sinnvoll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Platz hat.</a:t>
          </a:r>
          <a:endParaRPr lang="de-C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3175</xdr:colOff>
      <xdr:row>17</xdr:row>
      <xdr:rowOff>57149</xdr:rowOff>
    </xdr:from>
    <xdr:ext cx="8143875" cy="147014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8C5FD99-B8CF-4740-923E-A709ECF27282}"/>
            </a:ext>
          </a:extLst>
        </xdr:cNvPr>
        <xdr:cNvSpPr txBox="1"/>
      </xdr:nvSpPr>
      <xdr:spPr>
        <a:xfrm>
          <a:off x="631825" y="3737609"/>
          <a:ext cx="8143875" cy="14701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b="1"/>
            <a:t>Diese</a:t>
          </a:r>
          <a:r>
            <a:rPr lang="de-CH" sz="1100" b="1" baseline="0"/>
            <a:t> Ergänzungen sind noch zu erledigen:</a:t>
          </a:r>
        </a:p>
        <a:p>
          <a:endParaRPr lang="de-CH" sz="1100" b="1" baseline="0"/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Berechnen Sie in den hellgrünen Zellen mit entsprechenden Formeln die Werte. Die Formeln sollen so optimiert werden, dass Sie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kopierbar sind und wo immer möglich soll mit Zell-Bezügen gearbeitet werden.</a:t>
          </a: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Ergänzen Sie in Spalte D das Format so, dass zusätzlich zum Wert die Einheit </a:t>
          </a:r>
          <a:r>
            <a:rPr lang="de-CH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kg/Einwohner 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angzeigt wird (z. B. </a:t>
          </a:r>
          <a:r>
            <a:rPr lang="de-CH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1.4 kg/Einwohner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Wechseln Sie ins Register </a:t>
          </a:r>
          <a:r>
            <a:rPr lang="de-CH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Kehricht-Ausgaben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ergänzen Sie weiter.</a:t>
          </a:r>
          <a:endParaRPr lang="de-CH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170179</xdr:rowOff>
    </xdr:from>
    <xdr:ext cx="9473712" cy="3126935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7EB6D22-9432-4851-974E-A1807DA5EB3B}"/>
            </a:ext>
          </a:extLst>
        </xdr:cNvPr>
        <xdr:cNvSpPr txBox="1"/>
      </xdr:nvSpPr>
      <xdr:spPr>
        <a:xfrm>
          <a:off x="857250" y="3115602"/>
          <a:ext cx="9473712" cy="312693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b="1"/>
            <a:t>Diese</a:t>
          </a:r>
          <a:r>
            <a:rPr lang="de-CH" sz="1100" b="1" baseline="0"/>
            <a:t> Ergänzungen sind noch zu erledigen:</a:t>
          </a:r>
        </a:p>
        <a:p>
          <a:endParaRPr lang="de-CH" sz="1100" b="1" baseline="0"/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Firma Renew GmbH kann sehr viele Abfälle selber recyclieren. Trotzdem bleibt jedes Jahr eine gewisse Menge an Kehricht,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Grüngut und Karton übrig, die noch entsorgt werden müssen und nicht weiterverarbeitet werden können.</a:t>
          </a: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Berechnen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Sie mit einer kopierfähigen Formel die grünen Zellen (Gesamtpreise). Auch hier gilt, wo immer möglich mit Zellbezügen</a:t>
          </a:r>
        </a:p>
        <a:p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arbeiten.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Gesamtpreis für eine bestimmte Kilogramm-Menge aus Spalte B, berechnet sich aus dem Preis pro Kilogramm mal die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Menge, plus eine Grundgebühr. Auf die Summe aus Gesamtpreis und Grundgebühr ist noch die Mehrwertsteuer dazu zu rechnen.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Ausserdem soll der Gesamtpreis mit Grundgebühr plus Mehrwertsteuer noch auf 5 Rappen gerundet werden.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den ganzen</a:t>
          </a:r>
        </a:p>
        <a:p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grünen Zellenbereich braucht es nur </a:t>
          </a:r>
          <a:r>
            <a:rPr lang="de-CH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eine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Formel!</a:t>
          </a:r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Nachdem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Sie alle Ergänzungen durchgeführt haben,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möchten Sie für zukünftige Anwendungen alle Zellen des Registers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de-CH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Kehricht_Ausgaben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 einem Zellschutz (Schreibschutz) schützen. Die gelben Zellen die Zahlen enthalten,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müssen jedoch editierbar</a:t>
          </a:r>
        </a:p>
        <a:p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bleiben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 </a:t>
          </a:r>
        </a:p>
        <a:p>
          <a:endParaRPr lang="de-C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Zu guter Letzt sorgen Sie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dafür,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dass die Tabelle «Abfall1» ohne die Spalten G und H auf einer A4-Seite beim  Drucken sinnvoll</a:t>
          </a:r>
          <a:r>
            <a:rPr lang="de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Platz</a:t>
          </a:r>
        </a:p>
        <a:p>
          <a:r>
            <a:rPr lang="de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hat.</a:t>
          </a:r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ptos">
      <a:majorFont>
        <a:latin typeface="Aptos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9"/>
  <sheetViews>
    <sheetView tabSelected="1" zoomScale="120" zoomScaleNormal="120" workbookViewId="0">
      <selection activeCell="D2" sqref="D2"/>
    </sheetView>
  </sheetViews>
  <sheetFormatPr baseColWidth="10" defaultColWidth="9.09765625" defaultRowHeight="14.4" x14ac:dyDescent="0.3"/>
  <cols>
    <col min="2" max="2" width="47.3984375" customWidth="1"/>
    <col min="3" max="3" width="13.19921875" bestFit="1" customWidth="1"/>
    <col min="4" max="4" width="23.8984375" bestFit="1" customWidth="1"/>
    <col min="5" max="5" width="17.3984375" bestFit="1" customWidth="1"/>
    <col min="7" max="7" width="22.09765625" customWidth="1"/>
  </cols>
  <sheetData>
    <row r="1" spans="2:9" ht="18" x14ac:dyDescent="0.35">
      <c r="C1" s="13" t="s">
        <v>17</v>
      </c>
      <c r="D1" s="13"/>
    </row>
    <row r="2" spans="2:9" ht="28.8" x14ac:dyDescent="0.3">
      <c r="B2" s="25" t="s">
        <v>7</v>
      </c>
      <c r="C2" s="25" t="s">
        <v>8</v>
      </c>
      <c r="D2" s="44" t="s">
        <v>23</v>
      </c>
      <c r="E2" s="44" t="s">
        <v>22</v>
      </c>
      <c r="G2" s="3" t="s">
        <v>15</v>
      </c>
      <c r="H2" s="4"/>
      <c r="I2" s="4"/>
    </row>
    <row r="3" spans="2:9" x14ac:dyDescent="0.3">
      <c r="B3" s="26" t="s">
        <v>0</v>
      </c>
      <c r="C3" s="27">
        <v>1174000</v>
      </c>
      <c r="D3" s="28"/>
      <c r="E3" s="29"/>
      <c r="G3" s="12">
        <v>8709362</v>
      </c>
      <c r="H3" s="4"/>
      <c r="I3" s="4"/>
    </row>
    <row r="4" spans="2:9" ht="28.8" x14ac:dyDescent="0.3">
      <c r="B4" s="30" t="s">
        <v>1</v>
      </c>
      <c r="C4" s="27">
        <v>1405000</v>
      </c>
      <c r="D4" s="28"/>
      <c r="E4" s="29"/>
      <c r="G4" s="2"/>
    </row>
    <row r="5" spans="2:9" x14ac:dyDescent="0.3">
      <c r="B5" s="26" t="s">
        <v>9</v>
      </c>
      <c r="C5" s="27">
        <v>314700</v>
      </c>
      <c r="D5" s="28"/>
      <c r="E5" s="29"/>
      <c r="G5" s="4" t="s">
        <v>16</v>
      </c>
    </row>
    <row r="6" spans="2:9" x14ac:dyDescent="0.3">
      <c r="B6" s="26" t="s">
        <v>10</v>
      </c>
      <c r="C6" s="27">
        <f>380000-C5</f>
        <v>65300</v>
      </c>
      <c r="D6" s="28"/>
      <c r="E6" s="29"/>
    </row>
    <row r="7" spans="2:9" x14ac:dyDescent="0.3">
      <c r="B7" s="26" t="s">
        <v>2</v>
      </c>
      <c r="C7" s="27">
        <v>129800</v>
      </c>
      <c r="D7" s="28"/>
      <c r="E7" s="29"/>
    </row>
    <row r="8" spans="2:9" x14ac:dyDescent="0.3">
      <c r="B8" s="26" t="s">
        <v>3</v>
      </c>
      <c r="C8" s="27">
        <v>65100</v>
      </c>
      <c r="D8" s="28"/>
      <c r="E8" s="29"/>
    </row>
    <row r="9" spans="2:9" x14ac:dyDescent="0.3">
      <c r="B9" s="26" t="s">
        <v>4</v>
      </c>
      <c r="C9" s="27">
        <v>36100</v>
      </c>
      <c r="D9" s="28"/>
      <c r="E9" s="29"/>
    </row>
    <row r="10" spans="2:9" x14ac:dyDescent="0.3">
      <c r="B10" s="26" t="s">
        <v>5</v>
      </c>
      <c r="C10" s="27">
        <v>13100</v>
      </c>
      <c r="D10" s="28"/>
      <c r="E10" s="29"/>
    </row>
    <row r="11" spans="2:9" x14ac:dyDescent="0.3">
      <c r="B11" s="26" t="s">
        <v>11</v>
      </c>
      <c r="C11" s="27">
        <v>12700</v>
      </c>
      <c r="D11" s="28"/>
      <c r="E11" s="29"/>
    </row>
    <row r="12" spans="2:9" x14ac:dyDescent="0.3">
      <c r="B12" s="26" t="s">
        <v>12</v>
      </c>
      <c r="C12" s="27">
        <f>14600-C11</f>
        <v>1900</v>
      </c>
      <c r="D12" s="28"/>
      <c r="E12" s="29"/>
    </row>
    <row r="13" spans="2:9" x14ac:dyDescent="0.3">
      <c r="B13" s="26" t="s">
        <v>6</v>
      </c>
      <c r="C13" s="27">
        <v>3175</v>
      </c>
      <c r="D13" s="28"/>
      <c r="E13" s="29"/>
    </row>
    <row r="14" spans="2:9" ht="30" customHeight="1" x14ac:dyDescent="0.3">
      <c r="B14" s="31" t="s">
        <v>13</v>
      </c>
      <c r="C14" s="32"/>
      <c r="D14" s="33"/>
      <c r="E14" s="29"/>
    </row>
    <row r="29" spans="2:2" x14ac:dyDescent="0.3">
      <c r="B29" s="1" t="s">
        <v>14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8E64-5DE3-4ED0-B709-703B50DC0BF9}">
  <dimension ref="B1:F16"/>
  <sheetViews>
    <sheetView zoomScale="150" zoomScaleNormal="150" workbookViewId="0">
      <selection activeCell="C7" sqref="C7"/>
    </sheetView>
  </sheetViews>
  <sheetFormatPr baseColWidth="10" defaultRowHeight="14.4" x14ac:dyDescent="0.3"/>
  <cols>
    <col min="3" max="5" width="13.19921875" customWidth="1"/>
    <col min="6" max="6" width="23.09765625" customWidth="1"/>
    <col min="7" max="7" width="11.19921875" customWidth="1"/>
  </cols>
  <sheetData>
    <row r="1" spans="2:6" x14ac:dyDescent="0.3">
      <c r="F1" s="5" t="s">
        <v>20</v>
      </c>
    </row>
    <row r="2" spans="2:6" x14ac:dyDescent="0.3">
      <c r="B2" s="4" t="s">
        <v>18</v>
      </c>
      <c r="C2" s="4"/>
      <c r="D2" s="10">
        <v>60</v>
      </c>
      <c r="F2" s="11">
        <v>8.1000000000000003E-2</v>
      </c>
    </row>
    <row r="4" spans="2:6" ht="15" thickBot="1" x14ac:dyDescent="0.35">
      <c r="C4" s="14" t="s">
        <v>21</v>
      </c>
      <c r="D4" s="14"/>
      <c r="E4" s="14"/>
    </row>
    <row r="5" spans="2:6" ht="28.8" x14ac:dyDescent="0.3">
      <c r="C5" s="38" t="s">
        <v>25</v>
      </c>
      <c r="D5" s="38" t="s">
        <v>26</v>
      </c>
      <c r="E5" s="38" t="s">
        <v>24</v>
      </c>
    </row>
    <row r="6" spans="2:6" ht="15" thickBot="1" x14ac:dyDescent="0.35">
      <c r="B6" s="6" t="s">
        <v>19</v>
      </c>
      <c r="C6" s="8">
        <v>0.32</v>
      </c>
      <c r="D6" s="9">
        <v>0.18</v>
      </c>
      <c r="E6" s="9">
        <v>0.19</v>
      </c>
    </row>
    <row r="7" spans="2:6" x14ac:dyDescent="0.3">
      <c r="B7" s="7">
        <v>5</v>
      </c>
      <c r="C7" s="40"/>
      <c r="D7" s="41"/>
      <c r="E7" s="41"/>
    </row>
    <row r="8" spans="2:6" x14ac:dyDescent="0.3">
      <c r="B8" s="7">
        <v>10</v>
      </c>
      <c r="C8" s="42"/>
      <c r="D8" s="43"/>
      <c r="E8" s="43"/>
    </row>
    <row r="9" spans="2:6" x14ac:dyDescent="0.3">
      <c r="B9" s="7">
        <v>15</v>
      </c>
      <c r="C9" s="42"/>
      <c r="D9" s="43"/>
      <c r="E9" s="43"/>
    </row>
    <row r="10" spans="2:6" x14ac:dyDescent="0.3">
      <c r="B10" s="7">
        <v>20</v>
      </c>
      <c r="C10" s="42"/>
      <c r="D10" s="43"/>
      <c r="E10" s="43"/>
    </row>
    <row r="11" spans="2:6" x14ac:dyDescent="0.3">
      <c r="B11" s="7">
        <v>25</v>
      </c>
      <c r="C11" s="42"/>
      <c r="D11" s="43"/>
      <c r="E11" s="43"/>
    </row>
    <row r="12" spans="2:6" x14ac:dyDescent="0.3">
      <c r="B12" s="7">
        <v>30</v>
      </c>
      <c r="C12" s="42"/>
      <c r="D12" s="43"/>
      <c r="E12" s="43"/>
    </row>
    <row r="13" spans="2:6" x14ac:dyDescent="0.3">
      <c r="B13" s="7">
        <v>35</v>
      </c>
      <c r="C13" s="42"/>
      <c r="D13" s="43"/>
      <c r="E13" s="43"/>
    </row>
    <row r="14" spans="2:6" x14ac:dyDescent="0.3">
      <c r="B14" s="7">
        <v>40</v>
      </c>
      <c r="C14" s="42"/>
      <c r="D14" s="43"/>
      <c r="E14" s="43"/>
    </row>
    <row r="15" spans="2:6" x14ac:dyDescent="0.3">
      <c r="B15" s="7">
        <v>45</v>
      </c>
      <c r="C15" s="42"/>
      <c r="D15" s="43"/>
      <c r="E15" s="43"/>
    </row>
    <row r="16" spans="2:6" x14ac:dyDescent="0.3">
      <c r="B16" s="7">
        <v>50</v>
      </c>
      <c r="C16" s="42"/>
      <c r="D16" s="43"/>
      <c r="E16" s="43"/>
    </row>
  </sheetData>
  <mergeCells count="1">
    <mergeCell ref="C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F5EA-AEF0-42BA-ABC4-C859BD0826FA}">
  <sheetPr>
    <tabColor rgb="FF92D050"/>
    <pageSetUpPr fitToPage="1"/>
  </sheetPr>
  <dimension ref="B1:I29"/>
  <sheetViews>
    <sheetView zoomScale="120" zoomScaleNormal="120" workbookViewId="0"/>
  </sheetViews>
  <sheetFormatPr baseColWidth="10" defaultColWidth="9.09765625" defaultRowHeight="14.4" x14ac:dyDescent="0.3"/>
  <cols>
    <col min="2" max="2" width="47.3984375" customWidth="1"/>
    <col min="3" max="3" width="15.5" bestFit="1" customWidth="1"/>
    <col min="4" max="4" width="23.8984375" customWidth="1"/>
    <col min="5" max="5" width="17.3984375" bestFit="1" customWidth="1"/>
    <col min="7" max="7" width="22.09765625" customWidth="1"/>
  </cols>
  <sheetData>
    <row r="1" spans="2:9" ht="18" x14ac:dyDescent="0.35">
      <c r="C1" s="13" t="s">
        <v>17</v>
      </c>
      <c r="D1" s="13"/>
    </row>
    <row r="2" spans="2:9" ht="28.8" x14ac:dyDescent="0.3">
      <c r="B2" s="25" t="s">
        <v>7</v>
      </c>
      <c r="C2" s="25" t="s">
        <v>8</v>
      </c>
      <c r="D2" s="44" t="s">
        <v>23</v>
      </c>
      <c r="E2" s="44" t="s">
        <v>22</v>
      </c>
      <c r="G2" s="3" t="s">
        <v>15</v>
      </c>
      <c r="H2" s="4"/>
      <c r="I2" s="4"/>
    </row>
    <row r="3" spans="2:9" x14ac:dyDescent="0.3">
      <c r="B3" s="26" t="s">
        <v>0</v>
      </c>
      <c r="C3" s="27">
        <v>1174000</v>
      </c>
      <c r="D3" s="34">
        <f>C3*1000/$G$3</f>
        <v>134.79747425816035</v>
      </c>
      <c r="E3" s="35">
        <f>D3/$D$14</f>
        <v>0.36449722513292193</v>
      </c>
      <c r="G3" s="12">
        <v>8709362</v>
      </c>
      <c r="H3" s="4"/>
      <c r="I3" s="4"/>
    </row>
    <row r="4" spans="2:9" ht="28.8" x14ac:dyDescent="0.3">
      <c r="B4" s="30" t="s">
        <v>1</v>
      </c>
      <c r="C4" s="27">
        <v>1405000</v>
      </c>
      <c r="D4" s="34">
        <f t="shared" ref="D4:D13" si="0">C4*1000/$G$3</f>
        <v>161.32065701253433</v>
      </c>
      <c r="E4" s="35">
        <f t="shared" ref="E4:E13" si="1">D4/$D$14</f>
        <v>0.43621686653471498</v>
      </c>
      <c r="G4" s="2"/>
    </row>
    <row r="5" spans="2:9" x14ac:dyDescent="0.3">
      <c r="B5" s="26" t="s">
        <v>9</v>
      </c>
      <c r="C5" s="27">
        <v>314700</v>
      </c>
      <c r="D5" s="34">
        <f t="shared" si="0"/>
        <v>36.133530791348434</v>
      </c>
      <c r="E5" s="35">
        <f t="shared" si="1"/>
        <v>9.7706368611014088E-2</v>
      </c>
      <c r="G5" s="4" t="s">
        <v>16</v>
      </c>
    </row>
    <row r="6" spans="2:9" x14ac:dyDescent="0.3">
      <c r="B6" s="26" t="s">
        <v>10</v>
      </c>
      <c r="C6" s="27">
        <f>380000-C5</f>
        <v>65300</v>
      </c>
      <c r="D6" s="34">
        <f t="shared" si="0"/>
        <v>7.4976789344615602</v>
      </c>
      <c r="E6" s="35">
        <f t="shared" si="1"/>
        <v>2.0273993868125898E-2</v>
      </c>
    </row>
    <row r="7" spans="2:9" x14ac:dyDescent="0.3">
      <c r="B7" s="26" t="s">
        <v>2</v>
      </c>
      <c r="C7" s="27">
        <v>129800</v>
      </c>
      <c r="D7" s="34">
        <f t="shared" si="0"/>
        <v>14.903502690552994</v>
      </c>
      <c r="E7" s="35">
        <f t="shared" si="1"/>
        <v>4.0299608025769394E-2</v>
      </c>
    </row>
    <row r="8" spans="2:9" x14ac:dyDescent="0.3">
      <c r="B8" s="26" t="s">
        <v>3</v>
      </c>
      <c r="C8" s="27">
        <v>65100</v>
      </c>
      <c r="D8" s="34">
        <f t="shared" si="0"/>
        <v>7.4747151398690281</v>
      </c>
      <c r="E8" s="35">
        <f t="shared" si="1"/>
        <v>2.0211898940505298E-2</v>
      </c>
    </row>
    <row r="9" spans="2:9" x14ac:dyDescent="0.3">
      <c r="B9" s="26" t="s">
        <v>4</v>
      </c>
      <c r="C9" s="27">
        <v>36100</v>
      </c>
      <c r="D9" s="34">
        <f t="shared" si="0"/>
        <v>4.1449649239519495</v>
      </c>
      <c r="E9" s="35">
        <f t="shared" si="1"/>
        <v>1.1208134435518298E-2</v>
      </c>
    </row>
    <row r="10" spans="2:9" x14ac:dyDescent="0.3">
      <c r="B10" s="26" t="s">
        <v>5</v>
      </c>
      <c r="C10" s="27">
        <v>13100</v>
      </c>
      <c r="D10" s="34">
        <f t="shared" si="0"/>
        <v>1.5041285458108182</v>
      </c>
      <c r="E10" s="35">
        <f t="shared" si="1"/>
        <v>4.0672177591492996E-3</v>
      </c>
    </row>
    <row r="11" spans="2:9" x14ac:dyDescent="0.3">
      <c r="B11" s="26" t="s">
        <v>11</v>
      </c>
      <c r="C11" s="27">
        <v>12700</v>
      </c>
      <c r="D11" s="34">
        <f t="shared" si="0"/>
        <v>1.4582009566257552</v>
      </c>
      <c r="E11" s="35">
        <f t="shared" si="1"/>
        <v>3.9430279039080994E-3</v>
      </c>
    </row>
    <row r="12" spans="2:9" x14ac:dyDescent="0.3">
      <c r="B12" s="26" t="s">
        <v>12</v>
      </c>
      <c r="C12" s="27">
        <f>14600-C11</f>
        <v>1900</v>
      </c>
      <c r="D12" s="34">
        <f t="shared" si="0"/>
        <v>0.21815604862904997</v>
      </c>
      <c r="E12" s="35">
        <f t="shared" si="1"/>
        <v>5.8990181239569996E-4</v>
      </c>
    </row>
    <row r="13" spans="2:9" x14ac:dyDescent="0.3">
      <c r="B13" s="26" t="s">
        <v>6</v>
      </c>
      <c r="C13" s="27">
        <v>3175</v>
      </c>
      <c r="D13" s="34">
        <f t="shared" si="0"/>
        <v>0.3645502391564388</v>
      </c>
      <c r="E13" s="35">
        <f t="shared" si="1"/>
        <v>9.8575697597702485E-4</v>
      </c>
      <c r="F13" s="15" t="str">
        <f ca="1">_xlfn.FORMULATEXT(E13)</f>
        <v>=D13/$D$14</v>
      </c>
    </row>
    <row r="14" spans="2:9" ht="30" customHeight="1" x14ac:dyDescent="0.3">
      <c r="B14" s="31" t="s">
        <v>13</v>
      </c>
      <c r="C14" s="32">
        <f>SUM(C3:C13)</f>
        <v>3220875</v>
      </c>
      <c r="D14" s="36">
        <f>SUM(D3:D13)</f>
        <v>369.81755954110071</v>
      </c>
      <c r="E14" s="37">
        <f>SUM(E3:E13)</f>
        <v>1</v>
      </c>
    </row>
    <row r="15" spans="2:9" x14ac:dyDescent="0.3">
      <c r="C15" s="16" t="str">
        <f ca="1">_xlfn.FORMULATEXT(C14)</f>
        <v>=SUMME(C3:C13)</v>
      </c>
      <c r="D15" s="17">
        <f>C14*1000/$G$3</f>
        <v>369.81755954110071</v>
      </c>
      <c r="E15" s="16" t="str">
        <f ca="1">_xlfn.FORMULATEXT(E14)</f>
        <v>=SUMME(E3:E13)</v>
      </c>
    </row>
    <row r="16" spans="2:9" x14ac:dyDescent="0.3">
      <c r="D16" s="16" t="str">
        <f ca="1">_xlfn.FORMULATEXT(D14)</f>
        <v>=SUMME(D3:D13)</v>
      </c>
    </row>
    <row r="17" spans="2:4" x14ac:dyDescent="0.3">
      <c r="D17" s="16" t="str">
        <f ca="1">_xlfn.FORMULATEXT(D15)</f>
        <v>=C14*1000/$G$3</v>
      </c>
    </row>
    <row r="29" spans="2:4" x14ac:dyDescent="0.3">
      <c r="B29" s="1" t="s">
        <v>14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6736C-BF5C-456F-A498-37334787825E}">
  <sheetPr>
    <tabColor rgb="FF92D050"/>
  </sheetPr>
  <dimension ref="B1:G16"/>
  <sheetViews>
    <sheetView zoomScale="150" zoomScaleNormal="150" workbookViewId="0"/>
  </sheetViews>
  <sheetFormatPr baseColWidth="10" defaultRowHeight="14.4" x14ac:dyDescent="0.3"/>
  <cols>
    <col min="3" max="5" width="13.19921875" customWidth="1"/>
    <col min="6" max="6" width="23.09765625" customWidth="1"/>
  </cols>
  <sheetData>
    <row r="1" spans="2:7" x14ac:dyDescent="0.3">
      <c r="F1" s="5" t="s">
        <v>20</v>
      </c>
    </row>
    <row r="2" spans="2:7" x14ac:dyDescent="0.3">
      <c r="B2" s="18" t="s">
        <v>18</v>
      </c>
      <c r="C2" s="18"/>
      <c r="D2" s="19">
        <v>60</v>
      </c>
      <c r="F2" s="20">
        <v>8.1000000000000003E-2</v>
      </c>
    </row>
    <row r="4" spans="2:7" ht="15" thickBot="1" x14ac:dyDescent="0.35">
      <c r="C4" s="14" t="s">
        <v>21</v>
      </c>
      <c r="D4" s="14"/>
      <c r="E4" s="14"/>
    </row>
    <row r="5" spans="2:7" ht="28.8" x14ac:dyDescent="0.3">
      <c r="C5" s="38" t="s">
        <v>25</v>
      </c>
      <c r="D5" s="38" t="s">
        <v>26</v>
      </c>
      <c r="E5" s="38" t="s">
        <v>24</v>
      </c>
    </row>
    <row r="6" spans="2:7" ht="15" thickBot="1" x14ac:dyDescent="0.35">
      <c r="B6" s="21" t="s">
        <v>19</v>
      </c>
      <c r="C6" s="22">
        <v>0.32</v>
      </c>
      <c r="D6" s="23">
        <v>0.18</v>
      </c>
      <c r="E6" s="23">
        <v>0.19</v>
      </c>
      <c r="G6" s="5" t="s">
        <v>27</v>
      </c>
    </row>
    <row r="7" spans="2:7" x14ac:dyDescent="0.3">
      <c r="B7" s="24">
        <v>5</v>
      </c>
      <c r="C7" s="40">
        <f>ROUND(($D$2+$B7*C$6)*(100%+$F$2)*20,0)/20</f>
        <v>66.599999999999994</v>
      </c>
      <c r="D7" s="40">
        <f t="shared" ref="D7:E16" si="0">ROUND(($D$2+$B7*D$6)*(100%+$F$2)*20,0)/20</f>
        <v>65.849999999999994</v>
      </c>
      <c r="E7" s="40">
        <f t="shared" si="0"/>
        <v>65.900000000000006</v>
      </c>
      <c r="G7" s="15" t="str">
        <f ca="1">_xlfn.FORMULATEXT(C7)</f>
        <v>=RUNDEN(($D$2+$B7*C$6)*(100%+$F$2)*20;0)/20</v>
      </c>
    </row>
    <row r="8" spans="2:7" x14ac:dyDescent="0.3">
      <c r="B8" s="24">
        <v>10</v>
      </c>
      <c r="C8" s="40">
        <f t="shared" ref="C8:E16" si="1">ROUND(($D$2+$B8*C$6)*(100%+$F$2)*20,0)/20</f>
        <v>68.3</v>
      </c>
      <c r="D8" s="40">
        <f t="shared" si="0"/>
        <v>66.8</v>
      </c>
      <c r="E8" s="40">
        <f t="shared" si="0"/>
        <v>66.900000000000006</v>
      </c>
    </row>
    <row r="9" spans="2:7" x14ac:dyDescent="0.3">
      <c r="B9" s="24">
        <v>15</v>
      </c>
      <c r="C9" s="40">
        <f t="shared" si="1"/>
        <v>70.05</v>
      </c>
      <c r="D9" s="40">
        <f t="shared" si="0"/>
        <v>67.8</v>
      </c>
      <c r="E9" s="40">
        <f t="shared" si="0"/>
        <v>67.95</v>
      </c>
      <c r="G9" s="39"/>
    </row>
    <row r="10" spans="2:7" x14ac:dyDescent="0.3">
      <c r="B10" s="24">
        <v>20</v>
      </c>
      <c r="C10" s="40">
        <f t="shared" si="1"/>
        <v>71.8</v>
      </c>
      <c r="D10" s="40">
        <f t="shared" si="0"/>
        <v>68.75</v>
      </c>
      <c r="E10" s="40">
        <f t="shared" si="0"/>
        <v>68.95</v>
      </c>
    </row>
    <row r="11" spans="2:7" x14ac:dyDescent="0.3">
      <c r="B11" s="24">
        <v>25</v>
      </c>
      <c r="C11" s="40">
        <f t="shared" si="1"/>
        <v>73.5</v>
      </c>
      <c r="D11" s="40">
        <f t="shared" si="0"/>
        <v>69.7</v>
      </c>
      <c r="E11" s="40">
        <f t="shared" si="0"/>
        <v>70</v>
      </c>
    </row>
    <row r="12" spans="2:7" x14ac:dyDescent="0.3">
      <c r="B12" s="24">
        <v>30</v>
      </c>
      <c r="C12" s="40">
        <f t="shared" si="1"/>
        <v>75.25</v>
      </c>
      <c r="D12" s="40">
        <f t="shared" si="0"/>
        <v>70.7</v>
      </c>
      <c r="E12" s="40">
        <f t="shared" si="0"/>
        <v>71</v>
      </c>
    </row>
    <row r="13" spans="2:7" x14ac:dyDescent="0.3">
      <c r="B13" s="24">
        <v>35</v>
      </c>
      <c r="C13" s="40">
        <f t="shared" si="1"/>
        <v>76.95</v>
      </c>
      <c r="D13" s="40">
        <f t="shared" si="0"/>
        <v>71.650000000000006</v>
      </c>
      <c r="E13" s="40">
        <f t="shared" si="0"/>
        <v>72.05</v>
      </c>
    </row>
    <row r="14" spans="2:7" x14ac:dyDescent="0.3">
      <c r="B14" s="24">
        <v>40</v>
      </c>
      <c r="C14" s="40">
        <f t="shared" si="1"/>
        <v>78.7</v>
      </c>
      <c r="D14" s="40">
        <f t="shared" si="0"/>
        <v>72.650000000000006</v>
      </c>
      <c r="E14" s="40">
        <f t="shared" si="0"/>
        <v>73.099999999999994</v>
      </c>
    </row>
    <row r="15" spans="2:7" x14ac:dyDescent="0.3">
      <c r="B15" s="24">
        <v>45</v>
      </c>
      <c r="C15" s="40">
        <f t="shared" si="1"/>
        <v>80.45</v>
      </c>
      <c r="D15" s="40">
        <f t="shared" si="0"/>
        <v>73.599999999999994</v>
      </c>
      <c r="E15" s="40">
        <f t="shared" si="0"/>
        <v>74.099999999999994</v>
      </c>
    </row>
    <row r="16" spans="2:7" x14ac:dyDescent="0.3">
      <c r="B16" s="24">
        <v>50</v>
      </c>
      <c r="C16" s="40">
        <f t="shared" si="1"/>
        <v>82.15</v>
      </c>
      <c r="D16" s="40">
        <f t="shared" si="0"/>
        <v>74.599999999999994</v>
      </c>
      <c r="E16" s="40">
        <f t="shared" si="0"/>
        <v>75.150000000000006</v>
      </c>
    </row>
  </sheetData>
  <mergeCells count="1">
    <mergeCell ref="C4:E4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0A218B65CF8F4E9AF05F2AB7592672" ma:contentTypeVersion="16" ma:contentTypeDescription="Ein neues Dokument erstellen." ma:contentTypeScope="" ma:versionID="b41e8ded5c5ebdca79326a5ffcc0f82b">
  <xsd:schema xmlns:xsd="http://www.w3.org/2001/XMLSchema" xmlns:xs="http://www.w3.org/2001/XMLSchema" xmlns:p="http://schemas.microsoft.com/office/2006/metadata/properties" xmlns:ns2="5d36d37b-71b4-4416-b8a2-712a72be7925" xmlns:ns3="e92a2ac5-b25a-46ac-94d3-afeb148eacd8" targetNamespace="http://schemas.microsoft.com/office/2006/metadata/properties" ma:root="true" ma:fieldsID="c43957b7efad111266a671200a41e76a" ns2:_="" ns3:_="">
    <xsd:import namespace="5d36d37b-71b4-4416-b8a2-712a72be7925"/>
    <xsd:import namespace="e92a2ac5-b25a-46ac-94d3-afeb148eac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6d37b-71b4-4416-b8a2-712a72be7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7208fab-4dc0-401f-83e0-c7b9bb7a6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a2ac5-b25a-46ac-94d3-afeb148eacd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fe5ca1-ef84-4dab-a378-9389cdd71f7b}" ma:internalName="TaxCatchAll" ma:showField="CatchAllData" ma:web="e92a2ac5-b25a-46ac-94d3-afeb148eac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36d37b-71b4-4416-b8a2-712a72be7925">
      <Terms xmlns="http://schemas.microsoft.com/office/infopath/2007/PartnerControls"/>
    </lcf76f155ced4ddcb4097134ff3c332f>
    <TaxCatchAll xmlns="e92a2ac5-b25a-46ac-94d3-afeb148eacd8" xsi:nil="true"/>
    <MediaLengthInSeconds xmlns="5d36d37b-71b4-4416-b8a2-712a72be7925" xsi:nil="true"/>
    <SharedWithUsers xmlns="e92a2ac5-b25a-46ac-94d3-afeb148eacd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0BF49E3-CD5E-48C3-B211-9741A0B0DC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3E5677-2180-42C6-BD71-A05556F8D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6d37b-71b4-4416-b8a2-712a72be7925"/>
    <ds:schemaRef ds:uri="e92a2ac5-b25a-46ac-94d3-afeb148eac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E2C435-2CDA-45C6-80BA-84D47A02F22E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92a2ac5-b25a-46ac-94d3-afeb148eacd8"/>
    <ds:schemaRef ds:uri="5d36d37b-71b4-4416-b8a2-712a72be79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Abfall</vt:lpstr>
      <vt:lpstr>Kehricht_Ausgaben</vt:lpstr>
      <vt:lpstr>Abfall-Lösung</vt:lpstr>
      <vt:lpstr>Kehricht_Ausgaben-Lösung</vt:lpstr>
      <vt:lpstr>'Abfall-Lösung'!Druckbereich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2022-10-30T16:33:28Z</cp:lastPrinted>
  <dcterms:created xsi:type="dcterms:W3CDTF">2015-06-05T18:19:34Z</dcterms:created>
  <dcterms:modified xsi:type="dcterms:W3CDTF">2024-09-09T11:42:08Z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0x010100BE0A218B65CF8F4E9AF05F2AB7592672</vt:lpwstr>
  </property>
  <property fmtid="{D5CDD505-2E9C-101B-9397-08002B2CF9AE}" pid="3" name="Order">
    <vt:r8>1029200</vt:r8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